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0490" windowHeight="7455" tabRatio="740"/>
  </bookViews>
  <sheets>
    <sheet name="PSUELDOS" sheetId="1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38" i="13" l="1"/>
  <c r="G39" i="13"/>
  <c r="G41" i="13" s="1"/>
  <c r="G40" i="13"/>
  <c r="G37" i="13"/>
  <c r="E41" i="13"/>
  <c r="H40" i="13"/>
  <c r="F40" i="13"/>
  <c r="H39" i="13"/>
  <c r="F39" i="13"/>
  <c r="H38" i="13"/>
  <c r="F38" i="13"/>
  <c r="H37" i="13"/>
  <c r="H41" i="13" s="1"/>
  <c r="S38" i="13" s="1"/>
  <c r="T40" i="13" s="1"/>
  <c r="F37" i="13"/>
  <c r="F41" i="13" s="1"/>
  <c r="T28" i="13"/>
  <c r="T27" i="13"/>
  <c r="S26" i="13"/>
  <c r="S25" i="13"/>
  <c r="H29" i="13"/>
  <c r="H26" i="13"/>
  <c r="H27" i="13"/>
  <c r="H28" i="13"/>
  <c r="H25" i="13"/>
  <c r="F29" i="13"/>
  <c r="G29" i="13"/>
  <c r="E29" i="13"/>
  <c r="G26" i="13"/>
  <c r="G27" i="13"/>
  <c r="G28" i="13"/>
  <c r="F26" i="13"/>
  <c r="F27" i="13"/>
  <c r="F28" i="13"/>
  <c r="G25" i="13"/>
  <c r="F25" i="13"/>
  <c r="X19" i="13"/>
  <c r="L11" i="13"/>
  <c r="S11" i="13" s="1"/>
  <c r="L12" i="13"/>
  <c r="S12" i="13" s="1"/>
  <c r="V13" i="13"/>
  <c r="L13" i="13"/>
  <c r="S13" i="13" s="1"/>
  <c r="V14" i="13"/>
  <c r="L14" i="13"/>
  <c r="S14" i="13" s="1"/>
  <c r="U15" i="13"/>
  <c r="V10" i="13"/>
  <c r="L10" i="13"/>
  <c r="S10" i="13" s="1"/>
  <c r="W15" i="13"/>
  <c r="M15" i="13"/>
  <c r="R15" i="13"/>
  <c r="Q15" i="13"/>
  <c r="P15" i="13"/>
  <c r="O15" i="13"/>
  <c r="I15" i="13"/>
  <c r="S37" i="13" l="1"/>
  <c r="T39" i="13" s="1"/>
  <c r="V15" i="13"/>
  <c r="L15" i="13"/>
  <c r="T14" i="13"/>
  <c r="X14" i="13" s="1"/>
  <c r="Y14" i="13" s="1"/>
  <c r="T13" i="13"/>
  <c r="T12" i="13"/>
  <c r="X12" i="13" s="1"/>
  <c r="Y12" i="13" s="1"/>
  <c r="T10" i="13"/>
  <c r="S15" i="13"/>
  <c r="T11" i="13"/>
  <c r="X11" i="13" l="1"/>
  <c r="Y11" i="13" s="1"/>
  <c r="X10" i="13"/>
  <c r="T15" i="13"/>
  <c r="X13" i="13"/>
  <c r="Y13" i="13" l="1"/>
  <c r="X15" i="13"/>
  <c r="Y10" i="13"/>
  <c r="Y15" i="13" s="1"/>
</calcChain>
</file>

<file path=xl/comments1.xml><?xml version="1.0" encoding="utf-8"?>
<comments xmlns="http://schemas.openxmlformats.org/spreadsheetml/2006/main">
  <authors>
    <author>Full name</author>
  </authors>
  <commentList>
    <comment ref="G36" authorId="0" shapeId="0">
      <text>
        <r>
          <rPr>
            <b/>
            <sz val="9"/>
            <color indexed="81"/>
            <rFont val="Tahoma"/>
            <family val="2"/>
          </rPr>
          <t>EL 20% PORQUE SE DEBE HACER LA PROVISIÓN YA NO EN 12 MESES SINO EN 5 MESES (AGO A DIC) POR LO QUE SE DEBE DIVIDIR EN 5 MESES</t>
        </r>
      </text>
    </comment>
  </commentList>
</comments>
</file>

<file path=xl/sharedStrings.xml><?xml version="1.0" encoding="utf-8"?>
<sst xmlns="http://schemas.openxmlformats.org/spreadsheetml/2006/main" count="87" uniqueCount="68">
  <si>
    <t>OCUPACION QUE DESEMPEÑA</t>
  </si>
  <si>
    <t>FECHA DE INGRESO</t>
  </si>
  <si>
    <t>BOLIVIANA</t>
  </si>
  <si>
    <t>PLANILLA DE SUELDOS Y SALARIOS</t>
  </si>
  <si>
    <t>(EXPRESADO EN BOLIVIANOS)</t>
  </si>
  <si>
    <t>SUELDO BASICO</t>
  </si>
  <si>
    <t>MONTO PAGADO ( C )</t>
  </si>
  <si>
    <t>BONO DE ANTIGÜEDAD ( B )</t>
  </si>
  <si>
    <t>HORAS EXTRAS</t>
  </si>
  <si>
    <t>BONO DE PRODUCCION ( D )</t>
  </si>
  <si>
    <t>OTROS BONOS ( F )</t>
  </si>
  <si>
    <t>OTROS BONOS</t>
  </si>
  <si>
    <t>DESCUENTOS</t>
  </si>
  <si>
    <t>HORAS/DIA PAGA-DAS</t>
  </si>
  <si>
    <t>NOMBRE DEL EMPLEADO</t>
  </si>
  <si>
    <t>DIAS PAGA-DOS MES</t>
  </si>
  <si>
    <t>FIRMA DEL 
EMPLEADO</t>
  </si>
  <si>
    <t>NO</t>
  </si>
  <si>
    <t>TOTAL GANADO
 ( G) A+B+C+D+E+F</t>
  </si>
  <si>
    <t>CARNET
 DE IDENTIDAD</t>
  </si>
  <si>
    <t>FECHA
 DE NACIMIENTO</t>
  </si>
  <si>
    <t>NOMBRE DEL EMPLEADOR O REPRESENTANTE LEGAL</t>
  </si>
  <si>
    <t>NO. CARNET DE IDENTIDAD</t>
  </si>
  <si>
    <t xml:space="preserve">F I R M A </t>
  </si>
  <si>
    <t>SALARIO GANADO 
( A )</t>
  </si>
  <si>
    <t>CANT.</t>
  </si>
  <si>
    <t>DOMINI-
CALES
 ( E )</t>
  </si>
  <si>
    <t>NOMBRE</t>
  </si>
  <si>
    <t>NACIONALI-DAD</t>
  </si>
  <si>
    <t>AFP 
12,71% 
( H )</t>
  </si>
  <si>
    <t>GERENTE GENERAL</t>
  </si>
  <si>
    <t>APORTE NACIONAL SOLIDARIO (I)</t>
  </si>
  <si>
    <t>RC-IVA
 13 % 
( J )</t>
  </si>
  <si>
    <t>ANTICIPO Y OTROS DESCUENTOS
 ( K )</t>
  </si>
  <si>
    <t>TOTAL DESCUENTOS
 ( L ) 
H+I+J+K</t>
  </si>
  <si>
    <t>LIQUIDO PAGABLE 
( LL )
G - L</t>
  </si>
  <si>
    <t xml:space="preserve">NIT:  </t>
  </si>
  <si>
    <t xml:space="preserve">NO. PATRONAL:  </t>
  </si>
  <si>
    <t>AAAAA BBBBBB</t>
  </si>
  <si>
    <t>4444455 OR</t>
  </si>
  <si>
    <t>EMPRESA AAAA</t>
  </si>
  <si>
    <t>Correspondiente al mes:</t>
  </si>
  <si>
    <t>Agosto</t>
  </si>
  <si>
    <t>Santa Cruz,</t>
  </si>
  <si>
    <t>OPCION A: LA EMPRESA HACE AJUSTES PARA DOBLE AGUINALDO CADA MES DEL AÑO</t>
  </si>
  <si>
    <t>FECHA</t>
  </si>
  <si>
    <t>CUENTA</t>
  </si>
  <si>
    <t>DEBE</t>
  </si>
  <si>
    <t>HABER</t>
  </si>
  <si>
    <t>ITEM</t>
  </si>
  <si>
    <t>TOTAL GANADO</t>
  </si>
  <si>
    <t>BORGES</t>
  </si>
  <si>
    <t>OCAMPO</t>
  </si>
  <si>
    <t>ONETTI</t>
  </si>
  <si>
    <t>HERNANDEZ</t>
  </si>
  <si>
    <t>PROVISION AGUINALDO NAVIDAD 8,33333333%</t>
  </si>
  <si>
    <t>PROVISION AGUINALDO ESFUERZO POR BOLIVIA 8,3333333%</t>
  </si>
  <si>
    <t>Aguinaldos</t>
  </si>
  <si>
    <t>Indemnizaciones</t>
  </si>
  <si>
    <t>Provisión para aguinaldos</t>
  </si>
  <si>
    <t>Previsión para Indemnizaciones</t>
  </si>
  <si>
    <t>PREVISIÓN PARA INDEMNIZACIONES 8,3333333%</t>
  </si>
  <si>
    <t>Por el registro de cada mes para las previsiones y provisiones (incluye 2do aguinaldo DS 1802)</t>
  </si>
  <si>
    <t>cada mes</t>
  </si>
  <si>
    <t>OPCION B: LA EMPRESA HACE AJUSTES PARA DOBLE AGUINALDO DESDE AGOSTO</t>
  </si>
  <si>
    <t>desde agosto</t>
  </si>
  <si>
    <t>PROVISION AGUINALDO ESFUERZO POR BOLIVIA 20%</t>
  </si>
  <si>
    <t>Por el registro de cada mes para las previsiones y provisiones (incluye 2do aguinaldo DS 1802 desde el mes de 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</si>
</sst>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7" formatCode="[$-F800]dddd\,\ mmmm\ dd\,\ yyyy"/>
  </numFmts>
  <fonts count="14" x14ac:knownFonts="1">
    <font>
      <sz val="10"/>
      <name val="Arial"/>
    </font>
    <font>
      <sz val="8"/>
      <name val="Arial"/>
      <family val="2"/>
    </font>
    <font>
      <b/>
      <u/>
      <sz val="2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u/>
      <sz val="16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sz val="10"/>
      <name val="Arial"/>
    </font>
    <font>
      <sz val="20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/>
    <xf numFmtId="2" fontId="3" fillId="0" borderId="8" xfId="0" applyNumberFormat="1" applyFont="1" applyBorder="1"/>
    <xf numFmtId="0" fontId="3" fillId="0" borderId="0" xfId="0" applyFont="1" applyFill="1"/>
    <xf numFmtId="0" fontId="7" fillId="0" borderId="1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14" fontId="8" fillId="0" borderId="2" xfId="0" applyNumberFormat="1" applyFont="1" applyFill="1" applyBorder="1" applyAlignment="1">
      <alignment horizontal="center" wrapText="1"/>
    </xf>
    <xf numFmtId="2" fontId="8" fillId="0" borderId="3" xfId="0" applyNumberFormat="1" applyFont="1" applyFill="1" applyBorder="1"/>
    <xf numFmtId="0" fontId="8" fillId="0" borderId="4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2" fontId="8" fillId="0" borderId="16" xfId="0" applyNumberFormat="1" applyFont="1" applyFill="1" applyBorder="1" applyAlignment="1">
      <alignment wrapText="1"/>
    </xf>
    <xf numFmtId="2" fontId="8" fillId="0" borderId="4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2" xfId="0" applyNumberFormat="1" applyFont="1" applyBorder="1"/>
    <xf numFmtId="2" fontId="8" fillId="0" borderId="3" xfId="0" applyNumberFormat="1" applyFont="1" applyBorder="1"/>
    <xf numFmtId="2" fontId="8" fillId="0" borderId="4" xfId="0" applyNumberFormat="1" applyFont="1" applyBorder="1"/>
    <xf numFmtId="2" fontId="8" fillId="0" borderId="4" xfId="0" applyNumberFormat="1" applyFont="1" applyFill="1" applyBorder="1"/>
    <xf numFmtId="2" fontId="8" fillId="0" borderId="1" xfId="0" applyNumberFormat="1" applyFont="1" applyBorder="1"/>
    <xf numFmtId="2" fontId="8" fillId="0" borderId="2" xfId="0" applyNumberFormat="1" applyFont="1" applyFill="1" applyBorder="1"/>
    <xf numFmtId="0" fontId="8" fillId="0" borderId="4" xfId="0" applyFont="1" applyBorder="1"/>
    <xf numFmtId="0" fontId="8" fillId="0" borderId="8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0" xfId="0" applyNumberFormat="1" applyFont="1" applyFill="1" applyAlignment="1">
      <alignment horizontal="center"/>
    </xf>
    <xf numFmtId="2" fontId="8" fillId="0" borderId="1" xfId="0" applyNumberFormat="1" applyFont="1" applyBorder="1" applyAlignment="1">
      <alignment horizontal="right" wrapText="1"/>
    </xf>
    <xf numFmtId="0" fontId="9" fillId="0" borderId="0" xfId="0" applyFont="1"/>
    <xf numFmtId="2" fontId="9" fillId="0" borderId="15" xfId="0" applyNumberFormat="1" applyFont="1" applyFill="1" applyBorder="1"/>
    <xf numFmtId="0" fontId="9" fillId="0" borderId="14" xfId="0" applyFont="1" applyBorder="1"/>
    <xf numFmtId="0" fontId="9" fillId="0" borderId="12" xfId="0" applyFont="1" applyBorder="1"/>
    <xf numFmtId="2" fontId="9" fillId="0" borderId="15" xfId="0" applyNumberFormat="1" applyFont="1" applyFill="1" applyBorder="1" applyAlignment="1">
      <alignment wrapText="1"/>
    </xf>
    <xf numFmtId="2" fontId="9" fillId="0" borderId="4" xfId="0" applyNumberFormat="1" applyFont="1" applyFill="1" applyBorder="1"/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9" fillId="0" borderId="2" xfId="0" applyNumberFormat="1" applyFont="1" applyBorder="1"/>
    <xf numFmtId="2" fontId="9" fillId="0" borderId="12" xfId="0" applyNumberFormat="1" applyFont="1" applyFill="1" applyBorder="1"/>
    <xf numFmtId="2" fontId="9" fillId="0" borderId="15" xfId="0" applyNumberFormat="1" applyFont="1" applyBorder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0" fontId="8" fillId="0" borderId="8" xfId="0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Fill="1"/>
    <xf numFmtId="2" fontId="3" fillId="0" borderId="0" xfId="0" applyNumberFormat="1" applyFont="1" applyFill="1"/>
    <xf numFmtId="164" fontId="3" fillId="0" borderId="0" xfId="0" applyNumberFormat="1" applyFont="1" applyFill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167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Alignment="1">
      <alignment horizontal="center"/>
    </xf>
    <xf numFmtId="43" fontId="3" fillId="0" borderId="0" xfId="1" applyFont="1"/>
    <xf numFmtId="0" fontId="3" fillId="0" borderId="8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8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S-FEBRERO11UVIR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AFP"/>
      <sheetName val="FISCAL"/>
      <sheetName val="CORTES"/>
      <sheetName val="ANTICIPOS"/>
      <sheetName val="INTERNA"/>
      <sheetName val="INT REINT EN-MAY-10"/>
      <sheetName val="TRIBUTARIA"/>
      <sheetName val="BOLETAS"/>
      <sheetName val="_Bol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Q10">
            <v>0</v>
          </cell>
        </row>
        <row r="12">
          <cell r="Q12">
            <v>0</v>
          </cell>
        </row>
        <row r="14">
          <cell r="Q14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AA47"/>
  <sheetViews>
    <sheetView tabSelected="1" zoomScale="70" zoomScaleNormal="70" workbookViewId="0">
      <selection activeCell="G8" sqref="G8:G9"/>
    </sheetView>
  </sheetViews>
  <sheetFormatPr baseColWidth="10" defaultRowHeight="12.75" x14ac:dyDescent="0.2"/>
  <cols>
    <col min="1" max="1" width="3.7109375" style="1" customWidth="1"/>
    <col min="2" max="2" width="3.140625" style="1" customWidth="1"/>
    <col min="3" max="3" width="11" style="1" customWidth="1"/>
    <col min="4" max="4" width="33.85546875" style="1" customWidth="1"/>
    <col min="5" max="5" width="15" style="1" customWidth="1"/>
    <col min="6" max="6" width="15.7109375" style="1" customWidth="1"/>
    <col min="7" max="7" width="20" style="1" customWidth="1"/>
    <col min="8" max="8" width="16.5703125" style="1" customWidth="1"/>
    <col min="9" max="9" width="8.5703125" style="1" customWidth="1"/>
    <col min="10" max="10" width="5.42578125" style="1" customWidth="1"/>
    <col min="11" max="11" width="6" style="1" customWidth="1"/>
    <col min="12" max="12" width="12.7109375" style="1" customWidth="1"/>
    <col min="13" max="13" width="12.42578125" style="1" customWidth="1"/>
    <col min="14" max="14" width="5.42578125" style="1" customWidth="1"/>
    <col min="15" max="15" width="7.5703125" style="1" customWidth="1"/>
    <col min="16" max="16" width="10.85546875" style="1" customWidth="1"/>
    <col min="17" max="17" width="7.5703125" style="1" customWidth="1"/>
    <col min="18" max="18" width="6.140625" style="1" customWidth="1"/>
    <col min="19" max="19" width="11.28515625" style="1" customWidth="1"/>
    <col min="20" max="20" width="9.140625" style="1" customWidth="1"/>
    <col min="21" max="21" width="6.42578125" style="1" customWidth="1"/>
    <col min="22" max="22" width="6.140625" style="1" customWidth="1"/>
    <col min="23" max="24" width="10.85546875" style="1" customWidth="1"/>
    <col min="25" max="25" width="8.42578125" style="1" customWidth="1"/>
    <col min="26" max="26" width="16.42578125" style="1" customWidth="1"/>
    <col min="27" max="27" width="18.7109375" style="1" hidden="1" customWidth="1"/>
    <col min="28" max="28" width="18.7109375" style="1" customWidth="1"/>
    <col min="29" max="16384" width="11.42578125" style="1"/>
  </cols>
  <sheetData>
    <row r="1" spans="1:27" ht="25.5" x14ac:dyDescent="0.35">
      <c r="B1" s="65" t="s">
        <v>40</v>
      </c>
      <c r="C1" s="65"/>
      <c r="D1" s="65"/>
    </row>
    <row r="2" spans="1:27" ht="18" x14ac:dyDescent="0.25">
      <c r="B2" s="66" t="s">
        <v>36</v>
      </c>
      <c r="C2" s="66"/>
      <c r="D2" s="66"/>
    </row>
    <row r="3" spans="1:27" ht="15" x14ac:dyDescent="0.2">
      <c r="B3" s="64" t="s">
        <v>37</v>
      </c>
      <c r="C3" s="64"/>
      <c r="D3" s="64"/>
    </row>
    <row r="4" spans="1:27" ht="19.5" x14ac:dyDescent="0.25">
      <c r="B4" s="67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2"/>
    </row>
    <row r="5" spans="1:27" ht="18" x14ac:dyDescent="0.25">
      <c r="C5" s="60"/>
      <c r="D5" s="60"/>
      <c r="E5" s="60"/>
      <c r="F5" s="60"/>
      <c r="G5" s="60"/>
      <c r="H5" s="60" t="s">
        <v>41</v>
      </c>
      <c r="I5" s="60"/>
      <c r="J5" s="60"/>
      <c r="K5" s="60"/>
      <c r="L5" s="60"/>
      <c r="M5" s="60" t="s">
        <v>42</v>
      </c>
      <c r="N5" s="91">
        <v>2014</v>
      </c>
      <c r="O5" s="91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3"/>
    </row>
    <row r="6" spans="1:27" ht="15" x14ac:dyDescent="0.2">
      <c r="B6" s="64" t="s">
        <v>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4"/>
    </row>
    <row r="7" spans="1:27" ht="13.5" thickBot="1" x14ac:dyDescent="0.25">
      <c r="B7" s="5"/>
      <c r="C7" s="6"/>
      <c r="T7" s="7"/>
      <c r="U7" s="7"/>
      <c r="V7" s="7"/>
      <c r="W7" s="7"/>
      <c r="X7" s="7"/>
      <c r="Y7" s="7"/>
    </row>
    <row r="8" spans="1:27" ht="12.75" customHeight="1" x14ac:dyDescent="0.2">
      <c r="B8" s="74" t="s">
        <v>17</v>
      </c>
      <c r="C8" s="74" t="s">
        <v>19</v>
      </c>
      <c r="D8" s="76" t="s">
        <v>14</v>
      </c>
      <c r="E8" s="76" t="s">
        <v>28</v>
      </c>
      <c r="F8" s="76" t="s">
        <v>20</v>
      </c>
      <c r="G8" s="76" t="s">
        <v>0</v>
      </c>
      <c r="H8" s="87" t="s">
        <v>1</v>
      </c>
      <c r="I8" s="72" t="s">
        <v>5</v>
      </c>
      <c r="J8" s="68" t="s">
        <v>15</v>
      </c>
      <c r="K8" s="70" t="s">
        <v>13</v>
      </c>
      <c r="L8" s="72" t="s">
        <v>24</v>
      </c>
      <c r="M8" s="68" t="s">
        <v>7</v>
      </c>
      <c r="N8" s="89" t="s">
        <v>8</v>
      </c>
      <c r="O8" s="90"/>
      <c r="P8" s="89" t="s">
        <v>11</v>
      </c>
      <c r="Q8" s="83"/>
      <c r="R8" s="83"/>
      <c r="S8" s="84" t="s">
        <v>18</v>
      </c>
      <c r="T8" s="83" t="s">
        <v>12</v>
      </c>
      <c r="U8" s="83"/>
      <c r="V8" s="83"/>
      <c r="W8" s="83"/>
      <c r="X8" s="84" t="s">
        <v>34</v>
      </c>
      <c r="Y8" s="84" t="s">
        <v>35</v>
      </c>
      <c r="Z8" s="86" t="s">
        <v>16</v>
      </c>
      <c r="AA8" s="76"/>
    </row>
    <row r="9" spans="1:27" ht="74.25" x14ac:dyDescent="0.2">
      <c r="B9" s="75"/>
      <c r="C9" s="75"/>
      <c r="D9" s="75"/>
      <c r="E9" s="75"/>
      <c r="F9" s="75"/>
      <c r="G9" s="75"/>
      <c r="H9" s="88"/>
      <c r="I9" s="73"/>
      <c r="J9" s="69"/>
      <c r="K9" s="71"/>
      <c r="L9" s="73"/>
      <c r="M9" s="69"/>
      <c r="N9" s="8" t="s">
        <v>25</v>
      </c>
      <c r="O9" s="8" t="s">
        <v>6</v>
      </c>
      <c r="P9" s="8" t="s">
        <v>9</v>
      </c>
      <c r="Q9" s="8" t="s">
        <v>26</v>
      </c>
      <c r="R9" s="9" t="s">
        <v>10</v>
      </c>
      <c r="S9" s="85"/>
      <c r="T9" s="10" t="s">
        <v>29</v>
      </c>
      <c r="U9" s="10" t="s">
        <v>31</v>
      </c>
      <c r="V9" s="11" t="s">
        <v>32</v>
      </c>
      <c r="W9" s="9" t="s">
        <v>33</v>
      </c>
      <c r="X9" s="85"/>
      <c r="Y9" s="85"/>
      <c r="Z9" s="86"/>
      <c r="AA9" s="75"/>
    </row>
    <row r="10" spans="1:27" ht="22.5" customHeight="1" x14ac:dyDescent="0.2">
      <c r="B10" s="12">
        <v>1</v>
      </c>
      <c r="C10" s="13">
        <v>444444</v>
      </c>
      <c r="D10" s="14" t="s">
        <v>51</v>
      </c>
      <c r="E10" s="13" t="s">
        <v>2</v>
      </c>
      <c r="F10" s="15">
        <v>29082</v>
      </c>
      <c r="G10" s="13" t="s">
        <v>30</v>
      </c>
      <c r="H10" s="16">
        <v>41744</v>
      </c>
      <c r="I10" s="17">
        <v>15000</v>
      </c>
      <c r="J10" s="18">
        <v>30</v>
      </c>
      <c r="K10" s="19">
        <v>8</v>
      </c>
      <c r="L10" s="20">
        <f>+I10/30*J10</f>
        <v>15000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3">
        <v>0</v>
      </c>
      <c r="S10" s="24">
        <f>+L10+M10+O10+P10+Q10+R10</f>
        <v>15000</v>
      </c>
      <c r="T10" s="25">
        <f>+S10*0.1271</f>
        <v>1906.4999999999998</v>
      </c>
      <c r="U10" s="26">
        <v>60</v>
      </c>
      <c r="V10" s="27">
        <f>[1]TRIBUTARIA!Q10</f>
        <v>0</v>
      </c>
      <c r="W10" s="28">
        <v>0</v>
      </c>
      <c r="X10" s="24">
        <f>+T10+U10+V10+W10</f>
        <v>1966.4999999999998</v>
      </c>
      <c r="Y10" s="24">
        <f>+S10-X10</f>
        <v>13033.5</v>
      </c>
      <c r="Z10" s="29"/>
      <c r="AA10" s="12">
        <v>1</v>
      </c>
    </row>
    <row r="11" spans="1:27" ht="22.5" customHeight="1" x14ac:dyDescent="0.2">
      <c r="B11" s="12">
        <v>2</v>
      </c>
      <c r="C11" s="13"/>
      <c r="D11" s="14" t="s">
        <v>52</v>
      </c>
      <c r="E11" s="13"/>
      <c r="F11" s="15"/>
      <c r="G11" s="13"/>
      <c r="H11" s="16"/>
      <c r="I11" s="17">
        <v>3000</v>
      </c>
      <c r="J11" s="18">
        <v>30</v>
      </c>
      <c r="K11" s="30">
        <v>8</v>
      </c>
      <c r="L11" s="20">
        <f t="shared" ref="L11:L14" si="0">+I11/30*J11</f>
        <v>3000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3">
        <v>0</v>
      </c>
      <c r="S11" s="24">
        <f t="shared" ref="S11:S14" si="1">+L11+M11+O11+P11+Q11+R11</f>
        <v>3000</v>
      </c>
      <c r="T11" s="25">
        <f t="shared" ref="T11:T14" si="2">+S11*0.1271</f>
        <v>381.29999999999995</v>
      </c>
      <c r="U11" s="26">
        <v>0</v>
      </c>
      <c r="V11" s="27">
        <v>0</v>
      </c>
      <c r="W11" s="28">
        <v>0</v>
      </c>
      <c r="X11" s="24">
        <f t="shared" ref="X11:X14" si="3">+T11+U11+V11+W11</f>
        <v>381.29999999999995</v>
      </c>
      <c r="Y11" s="24">
        <f t="shared" ref="Y11:Y14" si="4">+S11-X11</f>
        <v>2618.6999999999998</v>
      </c>
      <c r="Z11" s="29"/>
      <c r="AA11" s="12">
        <v>2</v>
      </c>
    </row>
    <row r="12" spans="1:27" ht="22.5" customHeight="1" x14ac:dyDescent="0.2">
      <c r="B12" s="12">
        <v>3</v>
      </c>
      <c r="C12" s="31"/>
      <c r="D12" s="32" t="s">
        <v>53</v>
      </c>
      <c r="E12" s="31"/>
      <c r="F12" s="33"/>
      <c r="G12" s="31"/>
      <c r="H12" s="34"/>
      <c r="I12" s="17">
        <v>4500</v>
      </c>
      <c r="J12" s="18">
        <v>30</v>
      </c>
      <c r="K12" s="19">
        <v>8</v>
      </c>
      <c r="L12" s="20">
        <f t="shared" si="0"/>
        <v>4500</v>
      </c>
      <c r="M12" s="21">
        <v>0</v>
      </c>
      <c r="N12" s="22">
        <v>0</v>
      </c>
      <c r="O12" s="22">
        <v>0</v>
      </c>
      <c r="P12" s="22">
        <v>0</v>
      </c>
      <c r="Q12" s="22">
        <v>0</v>
      </c>
      <c r="R12" s="23">
        <v>0</v>
      </c>
      <c r="S12" s="24">
        <f t="shared" si="1"/>
        <v>4500</v>
      </c>
      <c r="T12" s="25">
        <f t="shared" si="2"/>
        <v>571.94999999999993</v>
      </c>
      <c r="U12" s="25">
        <v>0</v>
      </c>
      <c r="V12" s="27">
        <v>0</v>
      </c>
      <c r="W12" s="28">
        <v>0</v>
      </c>
      <c r="X12" s="24">
        <f t="shared" si="3"/>
        <v>571.94999999999993</v>
      </c>
      <c r="Y12" s="24">
        <f t="shared" si="4"/>
        <v>3928.05</v>
      </c>
      <c r="Z12" s="29"/>
      <c r="AA12" s="12">
        <v>3</v>
      </c>
    </row>
    <row r="13" spans="1:27" ht="22.5" customHeight="1" x14ac:dyDescent="0.2">
      <c r="B13" s="12">
        <v>4</v>
      </c>
      <c r="C13" s="31"/>
      <c r="D13" s="32" t="s">
        <v>54</v>
      </c>
      <c r="E13" s="31"/>
      <c r="F13" s="33"/>
      <c r="G13" s="31"/>
      <c r="H13" s="35"/>
      <c r="I13" s="17">
        <v>2600</v>
      </c>
      <c r="J13" s="18">
        <v>30</v>
      </c>
      <c r="K13" s="19">
        <v>8</v>
      </c>
      <c r="L13" s="20">
        <f t="shared" si="0"/>
        <v>2600</v>
      </c>
      <c r="M13" s="21">
        <v>0</v>
      </c>
      <c r="N13" s="36">
        <v>0</v>
      </c>
      <c r="O13" s="22">
        <v>0</v>
      </c>
      <c r="P13" s="22">
        <v>0</v>
      </c>
      <c r="Q13" s="22">
        <v>0</v>
      </c>
      <c r="R13" s="23">
        <v>0</v>
      </c>
      <c r="S13" s="24">
        <f t="shared" si="1"/>
        <v>2600</v>
      </c>
      <c r="T13" s="25">
        <f t="shared" si="2"/>
        <v>330.46</v>
      </c>
      <c r="U13" s="25">
        <v>0</v>
      </c>
      <c r="V13" s="27">
        <f>[1]TRIBUTARIA!Q12</f>
        <v>0</v>
      </c>
      <c r="W13" s="28">
        <v>0</v>
      </c>
      <c r="X13" s="24">
        <f t="shared" si="3"/>
        <v>330.46</v>
      </c>
      <c r="Y13" s="24">
        <f t="shared" si="4"/>
        <v>2269.54</v>
      </c>
      <c r="Z13" s="29"/>
      <c r="AA13" s="12">
        <v>4</v>
      </c>
    </row>
    <row r="14" spans="1:27" ht="22.5" customHeight="1" x14ac:dyDescent="0.2">
      <c r="B14" s="12">
        <v>5</v>
      </c>
      <c r="C14" s="31"/>
      <c r="D14" s="32"/>
      <c r="E14" s="31"/>
      <c r="F14" s="33"/>
      <c r="G14" s="31"/>
      <c r="H14" s="34"/>
      <c r="I14" s="17"/>
      <c r="J14" s="18">
        <v>30</v>
      </c>
      <c r="K14" s="19">
        <v>8</v>
      </c>
      <c r="L14" s="20">
        <f t="shared" si="0"/>
        <v>0</v>
      </c>
      <c r="M14" s="21">
        <v>0</v>
      </c>
      <c r="N14" s="27">
        <v>0</v>
      </c>
      <c r="O14" s="22">
        <v>0</v>
      </c>
      <c r="P14" s="22">
        <v>0</v>
      </c>
      <c r="Q14" s="22">
        <v>0</v>
      </c>
      <c r="R14" s="23">
        <v>0</v>
      </c>
      <c r="S14" s="24">
        <f t="shared" si="1"/>
        <v>0</v>
      </c>
      <c r="T14" s="25">
        <f t="shared" si="2"/>
        <v>0</v>
      </c>
      <c r="U14" s="25">
        <v>0</v>
      </c>
      <c r="V14" s="27">
        <f>[1]TRIBUTARIA!Q14</f>
        <v>0</v>
      </c>
      <c r="W14" s="28">
        <v>0</v>
      </c>
      <c r="X14" s="24">
        <f t="shared" si="3"/>
        <v>0</v>
      </c>
      <c r="Y14" s="24">
        <f t="shared" si="4"/>
        <v>0</v>
      </c>
      <c r="Z14" s="29"/>
      <c r="AA14" s="12">
        <v>5</v>
      </c>
    </row>
    <row r="15" spans="1:27" s="49" customFormat="1" ht="25.5" customHeight="1" thickBot="1" x14ac:dyDescent="0.2">
      <c r="A15" s="37"/>
      <c r="B15" s="77"/>
      <c r="C15" s="78"/>
      <c r="D15" s="78"/>
      <c r="E15" s="78"/>
      <c r="F15" s="78"/>
      <c r="G15" s="78"/>
      <c r="H15" s="79"/>
      <c r="I15" s="38">
        <f>SUM(I10:I14)</f>
        <v>25100</v>
      </c>
      <c r="J15" s="39"/>
      <c r="K15" s="40"/>
      <c r="L15" s="41">
        <f>SUM(L10:L14)</f>
        <v>25100</v>
      </c>
      <c r="M15" s="42">
        <f>SUM(M10:M14)</f>
        <v>0</v>
      </c>
      <c r="N15" s="43"/>
      <c r="O15" s="44">
        <f>SUM(O10:O14)</f>
        <v>0</v>
      </c>
      <c r="P15" s="45">
        <f>SUM(P10:P14)</f>
        <v>0</v>
      </c>
      <c r="Q15" s="45">
        <f>SUM(Q10:Q14)</f>
        <v>0</v>
      </c>
      <c r="R15" s="46">
        <f>SUM(R10:R14)</f>
        <v>0</v>
      </c>
      <c r="S15" s="38">
        <f>SUM(S10:S14)</f>
        <v>25100</v>
      </c>
      <c r="T15" s="42">
        <f>SUM(T10:T14)</f>
        <v>3190.2099999999996</v>
      </c>
      <c r="U15" s="42">
        <f>SUM(U10:U14)</f>
        <v>60</v>
      </c>
      <c r="V15" s="45">
        <f>SUM(V10:V14)</f>
        <v>0</v>
      </c>
      <c r="W15" s="47">
        <f>SUM(W10:W14)</f>
        <v>0</v>
      </c>
      <c r="X15" s="48">
        <f>SUM(X10:X14)</f>
        <v>3250.2099999999996</v>
      </c>
      <c r="Y15" s="48">
        <f>SUM(Y10:Y14)</f>
        <v>21849.79</v>
      </c>
    </row>
    <row r="16" spans="1:27" x14ac:dyDescent="0.2">
      <c r="B16" s="50"/>
      <c r="C16" s="50"/>
      <c r="D16" s="50"/>
      <c r="E16" s="51"/>
      <c r="F16" s="51"/>
      <c r="G16" s="50"/>
      <c r="H16" s="51"/>
      <c r="I16" s="52"/>
      <c r="J16" s="50"/>
      <c r="K16" s="50"/>
      <c r="L16" s="50"/>
      <c r="M16" s="50"/>
      <c r="N16" s="50"/>
      <c r="O16" s="50"/>
      <c r="P16" s="50"/>
      <c r="Q16" s="50"/>
      <c r="S16" s="50"/>
    </row>
    <row r="17" spans="2:27" x14ac:dyDescent="0.2">
      <c r="B17" s="50"/>
      <c r="C17" s="50"/>
      <c r="D17" s="50"/>
      <c r="E17" s="51"/>
      <c r="F17" s="51"/>
      <c r="G17" s="50"/>
      <c r="H17" s="51"/>
      <c r="I17" s="52"/>
      <c r="J17" s="50"/>
      <c r="K17" s="50"/>
      <c r="L17" s="50"/>
      <c r="M17" s="50"/>
      <c r="N17" s="50"/>
      <c r="O17" s="50"/>
      <c r="P17" s="50"/>
      <c r="Q17" s="50"/>
    </row>
    <row r="18" spans="2:27" x14ac:dyDescent="0.2">
      <c r="B18" s="50"/>
      <c r="C18" s="80" t="s">
        <v>38</v>
      </c>
      <c r="D18" s="80"/>
      <c r="E18" s="80"/>
      <c r="F18" s="51"/>
      <c r="G18" s="30" t="s">
        <v>39</v>
      </c>
      <c r="H18" s="51"/>
      <c r="I18" s="50"/>
      <c r="J18" s="50"/>
      <c r="K18" s="53"/>
      <c r="L18" s="53"/>
      <c r="M18" s="53"/>
      <c r="N18" s="50"/>
      <c r="O18" s="50"/>
      <c r="P18" s="50"/>
      <c r="Q18" s="50"/>
    </row>
    <row r="19" spans="2:27" x14ac:dyDescent="0.2">
      <c r="B19" s="50"/>
      <c r="C19" s="81" t="s">
        <v>21</v>
      </c>
      <c r="D19" s="81"/>
      <c r="E19" s="81"/>
      <c r="F19" s="51"/>
      <c r="G19" s="51" t="s">
        <v>22</v>
      </c>
      <c r="H19" s="51"/>
      <c r="I19" s="50"/>
      <c r="J19" s="50"/>
      <c r="K19" s="82" t="s">
        <v>23</v>
      </c>
      <c r="L19" s="82"/>
      <c r="M19" s="82"/>
      <c r="N19" s="50"/>
      <c r="O19" s="50"/>
      <c r="P19" s="50"/>
      <c r="Q19" s="50"/>
      <c r="W19" s="55" t="s">
        <v>43</v>
      </c>
      <c r="X19" s="63">
        <f ca="1">TODAY()</f>
        <v>41899</v>
      </c>
      <c r="Y19" s="63"/>
      <c r="Z19" s="63"/>
      <c r="AA19" s="56"/>
    </row>
    <row r="20" spans="2:27" x14ac:dyDescent="0.2">
      <c r="B20" s="50"/>
      <c r="C20" s="50"/>
      <c r="D20" s="50"/>
      <c r="E20" s="51"/>
      <c r="F20" s="5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2:27" x14ac:dyDescent="0.2">
      <c r="B21" s="50"/>
      <c r="C21" s="50"/>
      <c r="D21" s="50"/>
      <c r="E21" s="51"/>
      <c r="F21" s="51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2:27" ht="25.5" x14ac:dyDescent="0.35">
      <c r="B22" s="50"/>
      <c r="C22" s="92" t="s">
        <v>44</v>
      </c>
      <c r="D22" s="50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2:27" x14ac:dyDescent="0.2">
      <c r="B23" s="50"/>
      <c r="C23" s="50"/>
      <c r="D23" s="50"/>
      <c r="E23" s="51"/>
      <c r="F23" s="51"/>
      <c r="G23" s="50"/>
      <c r="H23" s="50"/>
      <c r="I23" s="57"/>
      <c r="J23" s="57"/>
      <c r="K23" s="57"/>
      <c r="L23" s="57"/>
      <c r="M23" s="57"/>
      <c r="N23" s="57"/>
      <c r="O23" s="57"/>
      <c r="P23" s="57"/>
      <c r="Q23" s="57"/>
      <c r="R23" s="7"/>
      <c r="S23" s="7"/>
      <c r="T23" s="7"/>
      <c r="U23" s="7"/>
      <c r="V23" s="7"/>
      <c r="W23" s="7"/>
      <c r="X23" s="7"/>
      <c r="Y23" s="7"/>
    </row>
    <row r="24" spans="2:27" ht="51" x14ac:dyDescent="0.2">
      <c r="C24" s="93" t="s">
        <v>49</v>
      </c>
      <c r="D24" s="93" t="s">
        <v>27</v>
      </c>
      <c r="E24" s="93" t="s">
        <v>50</v>
      </c>
      <c r="F24" s="93" t="s">
        <v>55</v>
      </c>
      <c r="G24" s="93" t="s">
        <v>56</v>
      </c>
      <c r="H24" s="93" t="s">
        <v>61</v>
      </c>
      <c r="I24" s="93"/>
      <c r="J24" s="94"/>
      <c r="K24" s="94"/>
      <c r="L24" s="93" t="s">
        <v>45</v>
      </c>
      <c r="M24" s="93" t="s">
        <v>46</v>
      </c>
      <c r="N24" s="93"/>
      <c r="O24" s="93"/>
      <c r="P24" s="93"/>
      <c r="Q24" s="94"/>
      <c r="R24" s="94"/>
      <c r="S24" s="93" t="s">
        <v>47</v>
      </c>
      <c r="T24" s="94" t="s">
        <v>48</v>
      </c>
      <c r="U24" s="7"/>
      <c r="V24" s="7"/>
      <c r="W24" s="7"/>
      <c r="X24" s="7"/>
      <c r="Y24" s="7"/>
    </row>
    <row r="25" spans="2:27" x14ac:dyDescent="0.2">
      <c r="C25" s="1">
        <v>1</v>
      </c>
      <c r="E25" s="56">
        <v>1500</v>
      </c>
      <c r="F25" s="96">
        <f>+E25/12</f>
        <v>125</v>
      </c>
      <c r="G25" s="97">
        <f>+E25/12</f>
        <v>125</v>
      </c>
      <c r="H25" s="97">
        <f>+E25/12</f>
        <v>125</v>
      </c>
      <c r="I25" s="7"/>
      <c r="J25" s="7"/>
      <c r="K25" s="7"/>
      <c r="L25" s="58" t="s">
        <v>63</v>
      </c>
      <c r="M25" s="7" t="s">
        <v>57</v>
      </c>
      <c r="N25" s="7"/>
      <c r="O25" s="7"/>
      <c r="P25" s="7"/>
      <c r="Q25" s="7"/>
      <c r="R25" s="7"/>
      <c r="S25" s="58">
        <f>+F29+G29</f>
        <v>1933.3333333333333</v>
      </c>
      <c r="T25" s="59"/>
      <c r="U25" s="59"/>
      <c r="V25" s="7"/>
      <c r="W25" s="58"/>
      <c r="X25" s="58"/>
      <c r="Y25" s="58"/>
    </row>
    <row r="26" spans="2:27" x14ac:dyDescent="0.2">
      <c r="C26" s="1">
        <v>2</v>
      </c>
      <c r="E26" s="56">
        <v>3000</v>
      </c>
      <c r="F26" s="96">
        <f t="shared" ref="F26:F28" si="5">+E26/12</f>
        <v>250</v>
      </c>
      <c r="G26" s="97">
        <f t="shared" ref="G26:G28" si="6">+E26/12</f>
        <v>250</v>
      </c>
      <c r="H26" s="97">
        <f t="shared" ref="H26:H28" si="7">+E26/12</f>
        <v>250</v>
      </c>
      <c r="I26" s="7"/>
      <c r="J26" s="7"/>
      <c r="K26" s="7"/>
      <c r="L26" s="58" t="s">
        <v>63</v>
      </c>
      <c r="M26" s="7" t="s">
        <v>58</v>
      </c>
      <c r="N26" s="7"/>
      <c r="O26" s="7"/>
      <c r="P26" s="7"/>
      <c r="Q26" s="7"/>
      <c r="R26" s="7"/>
      <c r="S26" s="58">
        <f>+H29</f>
        <v>966.66666666666663</v>
      </c>
      <c r="T26" s="59"/>
      <c r="U26" s="59"/>
      <c r="V26" s="7"/>
      <c r="W26" s="58"/>
      <c r="X26" s="58"/>
      <c r="Y26" s="58"/>
    </row>
    <row r="27" spans="2:27" x14ac:dyDescent="0.2">
      <c r="C27" s="1">
        <v>3</v>
      </c>
      <c r="E27" s="56">
        <v>4500</v>
      </c>
      <c r="F27" s="96">
        <f t="shared" si="5"/>
        <v>375</v>
      </c>
      <c r="G27" s="97">
        <f t="shared" si="6"/>
        <v>375</v>
      </c>
      <c r="H27" s="97">
        <f t="shared" si="7"/>
        <v>375</v>
      </c>
      <c r="I27" s="7"/>
      <c r="J27" s="7"/>
      <c r="K27" s="7"/>
      <c r="L27" s="58" t="s">
        <v>63</v>
      </c>
      <c r="M27" s="7"/>
      <c r="N27" s="7" t="s">
        <v>59</v>
      </c>
      <c r="O27" s="7"/>
      <c r="P27" s="7"/>
      <c r="Q27" s="7"/>
      <c r="R27" s="7"/>
      <c r="S27" s="58"/>
      <c r="T27" s="59">
        <f>+S25</f>
        <v>1933.3333333333333</v>
      </c>
      <c r="U27" s="59"/>
      <c r="V27" s="7"/>
      <c r="W27" s="58"/>
      <c r="X27" s="58"/>
      <c r="Y27" s="58"/>
    </row>
    <row r="28" spans="2:27" x14ac:dyDescent="0.2">
      <c r="C28" s="1">
        <v>4</v>
      </c>
      <c r="E28" s="98">
        <v>2600</v>
      </c>
      <c r="F28" s="99">
        <f t="shared" si="5"/>
        <v>216.66666666666666</v>
      </c>
      <c r="G28" s="100">
        <f t="shared" si="6"/>
        <v>216.66666666666666</v>
      </c>
      <c r="H28" s="100">
        <f t="shared" si="7"/>
        <v>216.66666666666666</v>
      </c>
      <c r="I28" s="7"/>
      <c r="J28" s="7"/>
      <c r="K28" s="7"/>
      <c r="L28" s="58" t="s">
        <v>63</v>
      </c>
      <c r="M28" s="7"/>
      <c r="N28" s="7" t="s">
        <v>60</v>
      </c>
      <c r="O28" s="7"/>
      <c r="P28" s="7"/>
      <c r="Q28" s="7"/>
      <c r="R28" s="7"/>
      <c r="S28" s="58"/>
      <c r="T28" s="59">
        <f>+S26</f>
        <v>966.66666666666663</v>
      </c>
      <c r="U28" s="59"/>
      <c r="V28" s="7"/>
      <c r="W28" s="58"/>
      <c r="X28" s="58"/>
      <c r="Y28" s="58"/>
    </row>
    <row r="29" spans="2:27" x14ac:dyDescent="0.2">
      <c r="E29" s="96">
        <f>SUM(E25:E28)</f>
        <v>11600</v>
      </c>
      <c r="F29" s="96">
        <f t="shared" ref="F29:H29" si="8">SUM(F25:F28)</f>
        <v>966.66666666666663</v>
      </c>
      <c r="G29" s="96">
        <f t="shared" si="8"/>
        <v>966.66666666666663</v>
      </c>
      <c r="H29" s="96">
        <f t="shared" si="8"/>
        <v>966.66666666666663</v>
      </c>
      <c r="I29" s="7"/>
      <c r="J29" s="7"/>
      <c r="K29" s="7"/>
      <c r="L29" s="58"/>
      <c r="M29" s="7"/>
      <c r="N29" s="7"/>
      <c r="O29" s="7"/>
      <c r="P29" s="7"/>
      <c r="Q29" s="7"/>
      <c r="R29" s="7"/>
      <c r="S29" s="58"/>
      <c r="T29" s="59"/>
      <c r="U29" s="59"/>
      <c r="V29" s="7"/>
      <c r="W29" s="58"/>
      <c r="X29" s="58"/>
      <c r="Y29" s="58"/>
    </row>
    <row r="30" spans="2:27" x14ac:dyDescent="0.2">
      <c r="E30" s="56"/>
      <c r="F30" s="56"/>
      <c r="I30" s="7"/>
      <c r="J30" s="7"/>
      <c r="K30" s="7"/>
      <c r="L30" s="58"/>
      <c r="M30" s="7" t="s">
        <v>62</v>
      </c>
      <c r="N30" s="7"/>
      <c r="O30" s="7"/>
      <c r="P30" s="7"/>
      <c r="Q30" s="7"/>
      <c r="R30" s="7"/>
      <c r="S30" s="58"/>
      <c r="T30" s="59"/>
      <c r="U30" s="59"/>
      <c r="V30" s="7"/>
      <c r="W30" s="58"/>
      <c r="X30" s="58"/>
      <c r="Y30" s="58"/>
    </row>
    <row r="31" spans="2:27" x14ac:dyDescent="0.2">
      <c r="E31" s="56"/>
      <c r="F31" s="56"/>
      <c r="I31" s="7"/>
      <c r="J31" s="7"/>
      <c r="K31" s="7"/>
      <c r="L31" s="58"/>
      <c r="M31" s="7"/>
      <c r="N31" s="7"/>
      <c r="O31" s="7"/>
      <c r="P31" s="7"/>
      <c r="Q31" s="7"/>
      <c r="R31" s="7"/>
      <c r="S31" s="58"/>
      <c r="T31" s="59"/>
      <c r="U31" s="59"/>
      <c r="V31" s="7"/>
      <c r="W31" s="58"/>
      <c r="X31" s="58"/>
      <c r="Y31" s="58"/>
    </row>
    <row r="32" spans="2:27" x14ac:dyDescent="0.2">
      <c r="E32" s="56"/>
      <c r="F32" s="56"/>
      <c r="I32" s="7"/>
      <c r="J32" s="7"/>
      <c r="K32" s="7"/>
      <c r="L32" s="58"/>
      <c r="M32" s="7"/>
      <c r="N32" s="7"/>
      <c r="O32" s="7"/>
      <c r="P32" s="7"/>
      <c r="Q32" s="7"/>
      <c r="R32" s="7"/>
      <c r="S32" s="58"/>
      <c r="T32" s="59"/>
      <c r="U32" s="59"/>
      <c r="V32" s="7"/>
      <c r="W32" s="58"/>
      <c r="X32" s="58"/>
      <c r="Y32" s="58"/>
    </row>
    <row r="33" spans="2:25" x14ac:dyDescent="0.2">
      <c r="E33" s="56"/>
      <c r="F33" s="56"/>
      <c r="I33" s="7"/>
      <c r="J33" s="7"/>
      <c r="K33" s="7"/>
      <c r="L33" s="58"/>
      <c r="M33" s="7"/>
      <c r="N33" s="7"/>
      <c r="O33" s="7"/>
      <c r="P33" s="7"/>
      <c r="Q33" s="7"/>
      <c r="R33" s="7"/>
      <c r="S33" s="58"/>
      <c r="T33" s="59"/>
      <c r="U33" s="59"/>
      <c r="V33" s="7"/>
      <c r="W33" s="58"/>
      <c r="X33" s="58"/>
      <c r="Y33" s="58"/>
    </row>
    <row r="34" spans="2:25" ht="25.5" x14ac:dyDescent="0.35">
      <c r="B34" s="50"/>
      <c r="C34" s="92" t="s">
        <v>64</v>
      </c>
      <c r="D34" s="50"/>
      <c r="E34" s="54"/>
      <c r="F34" s="54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2:25" x14ac:dyDescent="0.2">
      <c r="B35" s="50"/>
      <c r="C35" s="50"/>
      <c r="D35" s="50"/>
      <c r="E35" s="54"/>
      <c r="F35" s="54"/>
      <c r="G35" s="50"/>
      <c r="H35" s="50"/>
      <c r="I35" s="57"/>
      <c r="J35" s="57"/>
      <c r="K35" s="57"/>
      <c r="L35" s="57"/>
      <c r="M35" s="57"/>
      <c r="N35" s="57"/>
      <c r="O35" s="57"/>
      <c r="P35" s="57"/>
      <c r="Q35" s="57"/>
      <c r="R35" s="7"/>
      <c r="S35" s="7"/>
      <c r="T35" s="7"/>
      <c r="U35" s="7"/>
      <c r="V35" s="7"/>
      <c r="W35" s="7"/>
      <c r="X35" s="7"/>
      <c r="Y35" s="7"/>
    </row>
    <row r="36" spans="2:25" ht="51" x14ac:dyDescent="0.2">
      <c r="C36" s="93" t="s">
        <v>49</v>
      </c>
      <c r="D36" s="93" t="s">
        <v>27</v>
      </c>
      <c r="E36" s="93" t="s">
        <v>50</v>
      </c>
      <c r="F36" s="93" t="s">
        <v>55</v>
      </c>
      <c r="G36" s="93" t="s">
        <v>66</v>
      </c>
      <c r="H36" s="93" t="s">
        <v>61</v>
      </c>
      <c r="I36" s="93"/>
      <c r="J36" s="94"/>
      <c r="K36" s="94"/>
      <c r="L36" s="93" t="s">
        <v>45</v>
      </c>
      <c r="M36" s="93" t="s">
        <v>46</v>
      </c>
      <c r="N36" s="93"/>
      <c r="O36" s="93"/>
      <c r="P36" s="93"/>
      <c r="Q36" s="94"/>
      <c r="R36" s="94"/>
      <c r="S36" s="93" t="s">
        <v>47</v>
      </c>
      <c r="T36" s="94" t="s">
        <v>48</v>
      </c>
      <c r="U36" s="7"/>
      <c r="V36" s="7"/>
      <c r="W36" s="7"/>
      <c r="X36" s="7"/>
      <c r="Y36" s="7"/>
    </row>
    <row r="37" spans="2:25" x14ac:dyDescent="0.2">
      <c r="C37" s="1">
        <v>1</v>
      </c>
      <c r="E37" s="56">
        <v>1500</v>
      </c>
      <c r="F37" s="96">
        <f>+E37/12</f>
        <v>125</v>
      </c>
      <c r="G37" s="97">
        <f>+E37/5</f>
        <v>300</v>
      </c>
      <c r="H37" s="97">
        <f>+E37/12</f>
        <v>125</v>
      </c>
      <c r="I37" s="7"/>
      <c r="J37" s="7"/>
      <c r="K37" s="7"/>
      <c r="L37" s="58" t="s">
        <v>65</v>
      </c>
      <c r="M37" s="7" t="s">
        <v>57</v>
      </c>
      <c r="N37" s="7"/>
      <c r="O37" s="7"/>
      <c r="P37" s="7"/>
      <c r="Q37" s="7"/>
      <c r="R37" s="7"/>
      <c r="S37" s="58">
        <f>+F41+G41</f>
        <v>3286.6666666666665</v>
      </c>
      <c r="T37" s="59"/>
      <c r="U37" s="59"/>
      <c r="V37" s="7"/>
      <c r="W37" s="58"/>
      <c r="X37" s="58"/>
      <c r="Y37" s="58"/>
    </row>
    <row r="38" spans="2:25" x14ac:dyDescent="0.2">
      <c r="C38" s="1">
        <v>2</v>
      </c>
      <c r="E38" s="56">
        <v>3000</v>
      </c>
      <c r="F38" s="96">
        <f t="shared" ref="F38:F40" si="9">+E38/12</f>
        <v>250</v>
      </c>
      <c r="G38" s="97">
        <f t="shared" ref="G38:G40" si="10">+E38/5</f>
        <v>600</v>
      </c>
      <c r="H38" s="97">
        <f t="shared" ref="H38:H40" si="11">+E38/12</f>
        <v>250</v>
      </c>
      <c r="I38" s="7"/>
      <c r="J38" s="7"/>
      <c r="K38" s="7"/>
      <c r="L38" s="58" t="s">
        <v>65</v>
      </c>
      <c r="M38" s="7" t="s">
        <v>58</v>
      </c>
      <c r="N38" s="7"/>
      <c r="O38" s="7"/>
      <c r="P38" s="7"/>
      <c r="Q38" s="7"/>
      <c r="R38" s="7"/>
      <c r="S38" s="58">
        <f>+H41</f>
        <v>966.66666666666663</v>
      </c>
      <c r="T38" s="59"/>
      <c r="U38" s="59"/>
      <c r="V38" s="7"/>
      <c r="W38" s="58"/>
      <c r="X38" s="58"/>
      <c r="Y38" s="58"/>
    </row>
    <row r="39" spans="2:25" x14ac:dyDescent="0.2">
      <c r="C39" s="1">
        <v>3</v>
      </c>
      <c r="E39" s="56">
        <v>4500</v>
      </c>
      <c r="F39" s="96">
        <f t="shared" si="9"/>
        <v>375</v>
      </c>
      <c r="G39" s="97">
        <f t="shared" si="10"/>
        <v>900</v>
      </c>
      <c r="H39" s="97">
        <f t="shared" si="11"/>
        <v>375</v>
      </c>
      <c r="I39" s="7"/>
      <c r="J39" s="7"/>
      <c r="K39" s="7"/>
      <c r="L39" s="58" t="s">
        <v>65</v>
      </c>
      <c r="M39" s="7"/>
      <c r="N39" s="7" t="s">
        <v>59</v>
      </c>
      <c r="O39" s="7"/>
      <c r="P39" s="7"/>
      <c r="Q39" s="7"/>
      <c r="R39" s="7"/>
      <c r="S39" s="58"/>
      <c r="T39" s="59">
        <f>+S37</f>
        <v>3286.6666666666665</v>
      </c>
      <c r="U39" s="59"/>
      <c r="V39" s="7"/>
      <c r="W39" s="58"/>
      <c r="X39" s="58"/>
      <c r="Y39" s="58"/>
    </row>
    <row r="40" spans="2:25" x14ac:dyDescent="0.2">
      <c r="C40" s="1">
        <v>4</v>
      </c>
      <c r="E40" s="98">
        <v>2600</v>
      </c>
      <c r="F40" s="99">
        <f t="shared" si="9"/>
        <v>216.66666666666666</v>
      </c>
      <c r="G40" s="100">
        <f t="shared" si="10"/>
        <v>520</v>
      </c>
      <c r="H40" s="100">
        <f t="shared" si="11"/>
        <v>216.66666666666666</v>
      </c>
      <c r="I40" s="7"/>
      <c r="J40" s="7"/>
      <c r="K40" s="7"/>
      <c r="L40" s="58" t="s">
        <v>65</v>
      </c>
      <c r="M40" s="7"/>
      <c r="N40" s="7" t="s">
        <v>60</v>
      </c>
      <c r="O40" s="7"/>
      <c r="P40" s="7"/>
      <c r="Q40" s="7"/>
      <c r="R40" s="7"/>
      <c r="S40" s="58"/>
      <c r="T40" s="59">
        <f>+S38</f>
        <v>966.66666666666663</v>
      </c>
      <c r="U40" s="59"/>
      <c r="V40" s="7"/>
      <c r="W40" s="58"/>
      <c r="X40" s="58"/>
      <c r="Y40" s="58"/>
    </row>
    <row r="41" spans="2:25" x14ac:dyDescent="0.2">
      <c r="E41" s="96">
        <f>SUM(E37:E40)</f>
        <v>11600</v>
      </c>
      <c r="F41" s="96">
        <f t="shared" ref="F41" si="12">SUM(F37:F40)</f>
        <v>966.66666666666663</v>
      </c>
      <c r="G41" s="96">
        <f t="shared" ref="G41" si="13">SUM(G37:G40)</f>
        <v>2320</v>
      </c>
      <c r="H41" s="96">
        <f t="shared" ref="H41" si="14">SUM(H37:H40)</f>
        <v>966.66666666666663</v>
      </c>
      <c r="I41" s="7"/>
      <c r="J41" s="7"/>
      <c r="K41" s="7"/>
      <c r="L41" s="58"/>
      <c r="M41" s="7"/>
      <c r="N41" s="7"/>
      <c r="O41" s="7"/>
      <c r="P41" s="7"/>
      <c r="Q41" s="7"/>
      <c r="R41" s="7"/>
      <c r="S41" s="58"/>
      <c r="T41" s="59"/>
      <c r="U41" s="59"/>
      <c r="V41" s="7"/>
      <c r="W41" s="58"/>
      <c r="X41" s="58"/>
      <c r="Y41" s="58"/>
    </row>
    <row r="42" spans="2:25" x14ac:dyDescent="0.2">
      <c r="E42" s="56"/>
      <c r="F42" s="56"/>
      <c r="I42" s="7"/>
      <c r="J42" s="7"/>
      <c r="K42" s="7"/>
      <c r="L42" s="58"/>
      <c r="M42" s="7" t="s">
        <v>67</v>
      </c>
      <c r="N42" s="7"/>
      <c r="O42" s="7"/>
      <c r="P42" s="7"/>
      <c r="Q42" s="7"/>
      <c r="R42" s="7"/>
      <c r="S42" s="58"/>
      <c r="T42" s="59"/>
      <c r="U42" s="59"/>
      <c r="V42" s="7"/>
      <c r="W42" s="58"/>
      <c r="X42" s="58"/>
      <c r="Y42" s="58"/>
    </row>
    <row r="43" spans="2:25" x14ac:dyDescent="0.2">
      <c r="E43" s="56"/>
      <c r="F43" s="56"/>
      <c r="I43" s="7"/>
      <c r="J43" s="7"/>
      <c r="K43" s="7"/>
      <c r="L43" s="58"/>
      <c r="M43" s="7"/>
      <c r="N43" s="7"/>
      <c r="O43" s="7"/>
      <c r="P43" s="7"/>
      <c r="Q43" s="7"/>
      <c r="R43" s="7"/>
      <c r="S43" s="58"/>
      <c r="T43" s="59"/>
      <c r="U43" s="59"/>
      <c r="V43" s="7"/>
      <c r="W43" s="58"/>
      <c r="X43" s="58"/>
      <c r="Y43" s="58"/>
    </row>
    <row r="44" spans="2:25" x14ac:dyDescent="0.2">
      <c r="E44" s="56"/>
      <c r="F44" s="56"/>
      <c r="I44" s="7"/>
      <c r="J44" s="7"/>
      <c r="K44" s="7"/>
      <c r="L44" s="58"/>
      <c r="M44" s="7"/>
      <c r="N44" s="7"/>
      <c r="O44" s="7"/>
      <c r="P44" s="7"/>
      <c r="Q44" s="7"/>
      <c r="R44" s="7"/>
      <c r="S44" s="58"/>
      <c r="T44" s="59"/>
      <c r="U44" s="59"/>
      <c r="V44" s="7"/>
      <c r="W44" s="58"/>
      <c r="X44" s="58"/>
      <c r="Y44" s="58"/>
    </row>
    <row r="45" spans="2:25" ht="30" customHeight="1" x14ac:dyDescent="0.2">
      <c r="C45" s="61"/>
      <c r="D45" s="62"/>
    </row>
    <row r="46" spans="2:25" ht="30" customHeight="1" x14ac:dyDescent="0.2">
      <c r="C46" s="95"/>
      <c r="D46" s="62"/>
    </row>
    <row r="47" spans="2:25" ht="30" customHeight="1" x14ac:dyDescent="0.2">
      <c r="C47" s="61"/>
      <c r="D47" s="62"/>
    </row>
  </sheetData>
  <mergeCells count="31">
    <mergeCell ref="AA8:AA9"/>
    <mergeCell ref="B15:H15"/>
    <mergeCell ref="C18:E18"/>
    <mergeCell ref="C19:E19"/>
    <mergeCell ref="K19:M19"/>
    <mergeCell ref="T8:W8"/>
    <mergeCell ref="X8:X9"/>
    <mergeCell ref="Y8:Y9"/>
    <mergeCell ref="Z8:Z9"/>
    <mergeCell ref="M8:M9"/>
    <mergeCell ref="G8:G9"/>
    <mergeCell ref="H8:H9"/>
    <mergeCell ref="N8:O8"/>
    <mergeCell ref="P8:R8"/>
    <mergeCell ref="S8:S9"/>
    <mergeCell ref="I8:I9"/>
    <mergeCell ref="X19:Z19"/>
    <mergeCell ref="B6:Z6"/>
    <mergeCell ref="B1:D1"/>
    <mergeCell ref="B2:D2"/>
    <mergeCell ref="B3:D3"/>
    <mergeCell ref="B4:Z4"/>
    <mergeCell ref="J8:J9"/>
    <mergeCell ref="K8:K9"/>
    <mergeCell ref="L8:L9"/>
    <mergeCell ref="B8:B9"/>
    <mergeCell ref="C8:C9"/>
    <mergeCell ref="D8:D9"/>
    <mergeCell ref="E8:E9"/>
    <mergeCell ref="F8:F9"/>
    <mergeCell ref="N5:O5"/>
  </mergeCells>
  <phoneticPr fontId="1" type="noConversion"/>
  <pageMargins left="0.15748031496062992" right="0.15748031496062992" top="0.23622047244094491" bottom="0.15748031496062992" header="0.19685039370078741" footer="0"/>
  <pageSetup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PSUELDOS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Full name</cp:lastModifiedBy>
  <cp:lastPrinted>2012-08-28T23:09:36Z</cp:lastPrinted>
  <dcterms:created xsi:type="dcterms:W3CDTF">2008-09-03T13:30:03Z</dcterms:created>
  <dcterms:modified xsi:type="dcterms:W3CDTF">2014-09-17T20:49:42Z</dcterms:modified>
</cp:coreProperties>
</file>