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\Downloads\"/>
    </mc:Choice>
  </mc:AlternateContent>
  <bookViews>
    <workbookView xWindow="0" yWindow="360" windowWidth="17250" windowHeight="7080"/>
  </bookViews>
  <sheets>
    <sheet name="Hoja1" sheetId="1" r:id="rId1"/>
    <sheet name="Hoja2" sheetId="2" r:id="rId2"/>
    <sheet name="Hoja3" sheetId="3" r:id="rId3"/>
    <sheet name="Hoja4" sheetId="5" r:id="rId4"/>
    <sheet name="Hoja5" sheetId="6" r:id="rId5"/>
    <sheet name="Hoja6" sheetId="7" r:id="rId6"/>
  </sheets>
  <calcPr calcId="152511"/>
</workbook>
</file>

<file path=xl/calcChain.xml><?xml version="1.0" encoding="utf-8"?>
<calcChain xmlns="http://schemas.openxmlformats.org/spreadsheetml/2006/main">
  <c r="G32" i="7" l="1"/>
  <c r="G26" i="7"/>
  <c r="E9" i="7"/>
  <c r="O27" i="5"/>
  <c r="C28" i="6"/>
  <c r="C26" i="6"/>
  <c r="B30" i="6" s="1"/>
  <c r="C24" i="6"/>
  <c r="H13" i="1"/>
  <c r="G13" i="1"/>
  <c r="M14" i="1"/>
  <c r="L14" i="1"/>
  <c r="I19" i="1"/>
  <c r="H19" i="1"/>
  <c r="I4" i="2"/>
  <c r="M43" i="5"/>
  <c r="K43" i="5"/>
  <c r="N40" i="5"/>
  <c r="N43" i="5" s="1"/>
  <c r="M40" i="5"/>
  <c r="L40" i="5"/>
  <c r="L43" i="5" s="1"/>
  <c r="K40" i="5"/>
  <c r="L41" i="5" s="1"/>
  <c r="J40" i="5"/>
  <c r="I29" i="5"/>
  <c r="I16" i="5"/>
  <c r="I14" i="5"/>
  <c r="I11" i="5"/>
  <c r="I10" i="5"/>
  <c r="I7" i="5"/>
  <c r="H40" i="5"/>
  <c r="G40" i="5"/>
  <c r="D25" i="5"/>
  <c r="C25" i="5"/>
  <c r="E15" i="5"/>
  <c r="E6" i="5"/>
  <c r="E25" i="5" s="1"/>
  <c r="E5" i="5"/>
  <c r="D94" i="1"/>
  <c r="C94" i="1"/>
  <c r="D85" i="1"/>
  <c r="E4" i="3"/>
  <c r="E14" i="3"/>
  <c r="E5" i="3"/>
  <c r="D24" i="3"/>
  <c r="C24" i="3"/>
  <c r="G5" i="2"/>
  <c r="F5" i="2"/>
  <c r="H5" i="2" s="1"/>
  <c r="H4" i="2"/>
  <c r="B4" i="2"/>
  <c r="C19" i="1"/>
  <c r="I6" i="5" l="1"/>
  <c r="I40" i="5" s="1"/>
  <c r="E24" i="3"/>
  <c r="D7" i="1"/>
  <c r="G24" i="6"/>
</calcChain>
</file>

<file path=xl/sharedStrings.xml><?xml version="1.0" encoding="utf-8"?>
<sst xmlns="http://schemas.openxmlformats.org/spreadsheetml/2006/main" count="277" uniqueCount="141">
  <si>
    <t>CDI-01</t>
  </si>
  <si>
    <t>DETALLE</t>
  </si>
  <si>
    <t>DEBE</t>
  </si>
  <si>
    <t>HABER</t>
  </si>
  <si>
    <t>CAJA MN</t>
  </si>
  <si>
    <t>CAJA ME</t>
  </si>
  <si>
    <t>INVENTARIO I</t>
  </si>
  <si>
    <t>CAPITAL</t>
  </si>
  <si>
    <t>CDE-01</t>
  </si>
  <si>
    <t>CDI-02</t>
  </si>
  <si>
    <t>PRESTAMOS POR PAGAR</t>
  </si>
  <si>
    <t>CDE-02</t>
  </si>
  <si>
    <t>COMPRAS</t>
  </si>
  <si>
    <t>CDI-03</t>
  </si>
  <si>
    <t>VENTAS</t>
  </si>
  <si>
    <t>CDT-01</t>
  </si>
  <si>
    <t>IT</t>
  </si>
  <si>
    <t>IT POR PAGAR</t>
  </si>
  <si>
    <t>CDE-04</t>
  </si>
  <si>
    <t>CF- IVA</t>
  </si>
  <si>
    <t xml:space="preserve">CAJA MN </t>
  </si>
  <si>
    <t>EQUIPOS DE COMPUTACION -1</t>
  </si>
  <si>
    <t xml:space="preserve">LETRAS POR PAGAR </t>
  </si>
  <si>
    <t>VEHICULOS Y AUTOMOTORES</t>
  </si>
  <si>
    <t>LETRAS POR PAGAR</t>
  </si>
  <si>
    <t>CDE-03</t>
  </si>
  <si>
    <t xml:space="preserve">BANCO </t>
  </si>
  <si>
    <t xml:space="preserve"> RETENCION DE IMPUESTOS POR PAGAR</t>
  </si>
  <si>
    <t>MUEBLES Y ENCERES</t>
  </si>
  <si>
    <t>CDE-05</t>
  </si>
  <si>
    <t>CDE-06</t>
  </si>
  <si>
    <t>RETENCION DE IMPUESTOS POR PAGAR</t>
  </si>
  <si>
    <t>CAJA  MN</t>
  </si>
  <si>
    <t>HONORARIOS PROFECIONALES</t>
  </si>
  <si>
    <t>CDI-04</t>
  </si>
  <si>
    <t>DF - IVA</t>
  </si>
  <si>
    <t>PERDIDAS Y GANANCIAS</t>
  </si>
  <si>
    <t xml:space="preserve">DEBE </t>
  </si>
  <si>
    <t>ENTRADA</t>
  </si>
  <si>
    <t>SALIDAS</t>
  </si>
  <si>
    <t>SALDOS</t>
  </si>
  <si>
    <t>PRECIO UN</t>
  </si>
  <si>
    <t>CANTIDAD</t>
  </si>
  <si>
    <t>VALOR</t>
  </si>
  <si>
    <t>POR INVENTARIO INICIAL</t>
  </si>
  <si>
    <t>COMPRA</t>
  </si>
  <si>
    <t>VENTA</t>
  </si>
  <si>
    <t>INVENTARIO FINAL</t>
  </si>
  <si>
    <t>INVENTARIO INICIAL</t>
  </si>
  <si>
    <t xml:space="preserve">PERDIDAS Y GANANCIAS  </t>
  </si>
  <si>
    <t xml:space="preserve">DIFERENCIA DE CAMBIO </t>
  </si>
  <si>
    <t xml:space="preserve">DETALLE </t>
  </si>
  <si>
    <t>AITB</t>
  </si>
  <si>
    <t>DEPRECIACION EQUIPOS DE COMPUTACION -1</t>
  </si>
  <si>
    <t>DEPRECIACION ACUMULADA EQUIPOS DE COMPUTACION -1</t>
  </si>
  <si>
    <t xml:space="preserve">DEPRECIACION VEHICULOS </t>
  </si>
  <si>
    <t>DEPRECIACION ACUMULADA DE VEHICULOS</t>
  </si>
  <si>
    <t xml:space="preserve">INTERESES PAGADOS </t>
  </si>
  <si>
    <t>INTERESES POR PAGAR</t>
  </si>
  <si>
    <t xml:space="preserve">DF - IVA </t>
  </si>
  <si>
    <t>CF - IVA</t>
  </si>
  <si>
    <t>CODIGO</t>
  </si>
  <si>
    <t>SUMAS</t>
  </si>
  <si>
    <t>A I y f</t>
  </si>
  <si>
    <t>CF -IVA</t>
  </si>
  <si>
    <t>INVENTAR</t>
  </si>
  <si>
    <t>EQUIPOS DE COMP 1</t>
  </si>
  <si>
    <t>RETENCIONES DE BIENES POR PAGAR</t>
  </si>
  <si>
    <t>HONORARIOS</t>
  </si>
  <si>
    <t>RETENCIONES DE  SERVICIOS POR PAGAR</t>
  </si>
  <si>
    <t xml:space="preserve">IT </t>
  </si>
  <si>
    <t>AJUSTES</t>
  </si>
  <si>
    <t>SALDOS AJUSTADOS</t>
  </si>
  <si>
    <t>ESTADO DE RESULTADOS</t>
  </si>
  <si>
    <t>BALANCE GENERAL</t>
  </si>
  <si>
    <t>EGRESOS</t>
  </si>
  <si>
    <t>INGRESOS</t>
  </si>
  <si>
    <t>ACTIVO</t>
  </si>
  <si>
    <t>PASIVO Y PATRIMONIO</t>
  </si>
  <si>
    <t>INVENTARIO</t>
  </si>
  <si>
    <t>DIFERENCIA DE CAMBIO</t>
  </si>
  <si>
    <t>INTERESES PAGADOS</t>
  </si>
  <si>
    <t>AJUSTES DE CAPITAL</t>
  </si>
  <si>
    <t>BANCO MSC</t>
  </si>
  <si>
    <t>BANCO MSC- MN</t>
  </si>
  <si>
    <t>MUEBLES Y ENSERES</t>
  </si>
  <si>
    <t>INVERSIONES TEMPORARIAS/CONTRATO EN ANTICRETICO</t>
  </si>
  <si>
    <t>CONTRATO EN ANTICRETICO</t>
  </si>
  <si>
    <t>BANCO</t>
  </si>
  <si>
    <t>VEHICULO</t>
  </si>
  <si>
    <t>DEPRECIACION ACUMULADA DE MUEBLES Y ENSERES</t>
  </si>
  <si>
    <t>DEPRECIACION DE MUEBLES Y ENSERES</t>
  </si>
  <si>
    <t>DEPRECIACION EQUIPO DE COMP</t>
  </si>
  <si>
    <t>DEPRECIACION ACUMULADA EQUPO DE COMP</t>
  </si>
  <si>
    <t>DEPRECIACION VEHICULO</t>
  </si>
  <si>
    <t>DEPRECIACION ACUMULADA VEHICULO</t>
  </si>
  <si>
    <t>DEPRECIACION MUEBLES</t>
  </si>
  <si>
    <t>DEPRECIACION ACUMULADA MUEBLES Y ENSERES</t>
  </si>
  <si>
    <t>AJUSTE DE CAPITAL</t>
  </si>
  <si>
    <t>(Al 31 de mayo de 2013)</t>
  </si>
  <si>
    <t>exp. En bs.</t>
  </si>
  <si>
    <t>PASIVO</t>
  </si>
  <si>
    <t>PATRIMONIO</t>
  </si>
  <si>
    <t>ACTIVO CORRIENTE</t>
  </si>
  <si>
    <t>DISPONIBILIDADES</t>
  </si>
  <si>
    <t>ACTIVO REALIZABLE</t>
  </si>
  <si>
    <t>CF IVA</t>
  </si>
  <si>
    <t>ACTIVO EXGIBLE</t>
  </si>
  <si>
    <t>INVERSIONES</t>
  </si>
  <si>
    <t>ACTIVO NO CORRIENTE</t>
  </si>
  <si>
    <t>ACTIVO FIJO</t>
  </si>
  <si>
    <t>EQUIPO DE COMPUTACION</t>
  </si>
  <si>
    <t>D.A. EQUPO DE COM</t>
  </si>
  <si>
    <t>VEHICULOS</t>
  </si>
  <si>
    <t>D.A. VEHICULO</t>
  </si>
  <si>
    <t>D.A MUEBLES Y ENSERES</t>
  </si>
  <si>
    <t>PASIVO CORRIENTE</t>
  </si>
  <si>
    <t>PASIVO NO CORRIENTE</t>
  </si>
  <si>
    <t>LETRASPOR PAGAR</t>
  </si>
  <si>
    <t>RETENCION DE BIENES POR PAGAR</t>
  </si>
  <si>
    <t>RETENCION DE SERVICIOS POR OAGAR</t>
  </si>
  <si>
    <t>INTERRESE POR PAGAR</t>
  </si>
  <si>
    <t>CAPITAL COLECTIVO</t>
  </si>
  <si>
    <t>PERDIDA DEL EJERCICIO</t>
  </si>
  <si>
    <t>TOTAL ACTIVO</t>
  </si>
  <si>
    <t>TOTAL PASIVO Y PATRIMONIO</t>
  </si>
  <si>
    <t>ESTADO DERESULTADOS</t>
  </si>
  <si>
    <t>AL 31 DE MAYO DE 2013</t>
  </si>
  <si>
    <t>EXP. EN BS</t>
  </si>
  <si>
    <t>MENOS</t>
  </si>
  <si>
    <t>COSTO DE VENTAS</t>
  </si>
  <si>
    <t>INVENTARIO DISPONIBLE</t>
  </si>
  <si>
    <t>UTILIDAD BRUTA</t>
  </si>
  <si>
    <t>GASTOS DE OPERACIÓN</t>
  </si>
  <si>
    <t>HONORARIOS PAGADOS</t>
  </si>
  <si>
    <t>GASTOS DE COMERCIALIZACION</t>
  </si>
  <si>
    <t>UTILIDAD OPERATIVA</t>
  </si>
  <si>
    <t>MAS/MENOS OTROS INGRESOS</t>
  </si>
  <si>
    <t>PERDIDA DEL EJERCICO</t>
  </si>
  <si>
    <r>
      <rPr>
        <b/>
        <sz val="11"/>
        <color theme="1"/>
        <rFont val="Calibri"/>
        <family val="2"/>
        <scheme val="minor"/>
      </rPr>
      <t>MENOS</t>
    </r>
    <r>
      <rPr>
        <sz val="11"/>
        <color theme="1"/>
        <rFont val="Calibri"/>
        <family val="2"/>
        <scheme val="minor"/>
      </rPr>
      <t xml:space="preserve"> IVENTARIO FINAL</t>
    </r>
  </si>
  <si>
    <t>HOJA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</si>
</sst>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9" fontId="0" fillId="0" borderId="0" xfId="0" applyNumberFormat="1"/>
    <xf numFmtId="14" fontId="0" fillId="0" borderId="0" xfId="0" applyNumberFormat="1"/>
    <xf numFmtId="14" fontId="0" fillId="0" borderId="1" xfId="0" applyNumberFormat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/>
    <xf numFmtId="0" fontId="0" fillId="4" borderId="1" xfId="0" applyFill="1" applyBorder="1"/>
    <xf numFmtId="0" fontId="1" fillId="4" borderId="1" xfId="0" applyFont="1" applyFill="1" applyBorder="1" applyAlignment="1">
      <alignment horizontal="center"/>
    </xf>
    <xf numFmtId="14" fontId="1" fillId="3" borderId="1" xfId="0" applyNumberFormat="1" applyFont="1" applyFill="1" applyBorder="1"/>
    <xf numFmtId="0" fontId="1" fillId="4" borderId="1" xfId="0" applyFont="1" applyFill="1" applyBorder="1"/>
    <xf numFmtId="0" fontId="0" fillId="5" borderId="1" xfId="0" applyFill="1" applyBorder="1"/>
    <xf numFmtId="0" fontId="1" fillId="5" borderId="1" xfId="0" applyFont="1" applyFill="1" applyBorder="1"/>
    <xf numFmtId="0" fontId="0" fillId="6" borderId="1" xfId="0" applyFill="1" applyBorder="1"/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center"/>
    </xf>
    <xf numFmtId="0" fontId="0" fillId="7" borderId="1" xfId="0" applyFill="1" applyBorder="1"/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0" fillId="8" borderId="1" xfId="0" applyFill="1" applyBorder="1"/>
    <xf numFmtId="0" fontId="0" fillId="11" borderId="1" xfId="0" applyFill="1" applyBorder="1"/>
    <xf numFmtId="0" fontId="2" fillId="11" borderId="1" xfId="0" applyFont="1" applyFill="1" applyBorder="1"/>
    <xf numFmtId="0" fontId="3" fillId="6" borderId="1" xfId="0" applyFont="1" applyFill="1" applyBorder="1"/>
    <xf numFmtId="0" fontId="0" fillId="7" borderId="5" xfId="0" applyFill="1" applyBorder="1"/>
    <xf numFmtId="0" fontId="0" fillId="11" borderId="5" xfId="0" applyFill="1" applyBorder="1"/>
    <xf numFmtId="0" fontId="2" fillId="11" borderId="5" xfId="0" applyFont="1" applyFill="1" applyBorder="1"/>
    <xf numFmtId="0" fontId="0" fillId="7" borderId="1" xfId="0" applyFill="1" applyBorder="1" applyAlignment="1">
      <alignment horizontal="center" wrapText="1"/>
    </xf>
    <xf numFmtId="0" fontId="0" fillId="11" borderId="0" xfId="0" applyFill="1" applyBorder="1"/>
    <xf numFmtId="0" fontId="0" fillId="8" borderId="0" xfId="0" applyFill="1"/>
    <xf numFmtId="0" fontId="0" fillId="10" borderId="0" xfId="0" applyFill="1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7" xfId="0" applyBorder="1"/>
    <xf numFmtId="0" fontId="8" fillId="0" borderId="0" xfId="0" applyFont="1"/>
    <xf numFmtId="0" fontId="0" fillId="8" borderId="7" xfId="0" applyFill="1" applyBorder="1"/>
    <xf numFmtId="0" fontId="0" fillId="2" borderId="0" xfId="0" applyFill="1"/>
    <xf numFmtId="0" fontId="0" fillId="9" borderId="0" xfId="0" applyFill="1"/>
    <xf numFmtId="0" fontId="0" fillId="12" borderId="0" xfId="0" applyFill="1"/>
    <xf numFmtId="0" fontId="7" fillId="12" borderId="7" xfId="0" applyFont="1" applyFill="1" applyBorder="1"/>
    <xf numFmtId="0" fontId="9" fillId="12" borderId="0" xfId="0" applyFont="1" applyFill="1"/>
    <xf numFmtId="0" fontId="0" fillId="3" borderId="5" xfId="0" applyFill="1" applyBorder="1"/>
    <xf numFmtId="0" fontId="0" fillId="6" borderId="1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363636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abSelected="1" workbookViewId="0">
      <selection activeCell="G7" sqref="G7"/>
    </sheetView>
  </sheetViews>
  <sheetFormatPr baseColWidth="10" defaultRowHeight="15" x14ac:dyDescent="0.25"/>
  <cols>
    <col min="1" max="1" width="5.5703125" customWidth="1"/>
    <col min="2" max="2" width="55.140625" customWidth="1"/>
    <col min="3" max="4" width="9.140625" customWidth="1"/>
  </cols>
  <sheetData>
    <row r="2" spans="1:13" x14ac:dyDescent="0.25">
      <c r="B2" s="7">
        <v>41763</v>
      </c>
      <c r="D2" t="s">
        <v>0</v>
      </c>
    </row>
    <row r="3" spans="1:13" x14ac:dyDescent="0.25">
      <c r="A3" s="1"/>
      <c r="B3" s="2" t="s">
        <v>1</v>
      </c>
      <c r="C3" s="2" t="s">
        <v>2</v>
      </c>
      <c r="D3" s="2" t="s">
        <v>3</v>
      </c>
    </row>
    <row r="4" spans="1:13" x14ac:dyDescent="0.25">
      <c r="A4" s="3"/>
      <c r="B4" s="3" t="s">
        <v>20</v>
      </c>
      <c r="C4" s="3">
        <v>30000</v>
      </c>
      <c r="D4" s="3"/>
    </row>
    <row r="5" spans="1:13" x14ac:dyDescent="0.25">
      <c r="A5" s="3"/>
      <c r="B5" s="3" t="s">
        <v>5</v>
      </c>
      <c r="C5" s="3">
        <v>140000</v>
      </c>
      <c r="D5" s="3"/>
    </row>
    <row r="6" spans="1:13" x14ac:dyDescent="0.25">
      <c r="A6" s="3"/>
      <c r="B6" s="3" t="s">
        <v>6</v>
      </c>
      <c r="C6" s="3">
        <v>20000</v>
      </c>
      <c r="D6" s="3"/>
    </row>
    <row r="7" spans="1:13" x14ac:dyDescent="0.25">
      <c r="A7" s="3"/>
      <c r="B7" s="3" t="s">
        <v>7</v>
      </c>
      <c r="C7" s="3"/>
      <c r="D7" s="3">
        <f>SUM(C4:C6)</f>
        <v>190000</v>
      </c>
    </row>
    <row r="8" spans="1:13" x14ac:dyDescent="0.25">
      <c r="A8" s="3"/>
      <c r="B8" s="3"/>
      <c r="C8" s="3">
        <v>190000</v>
      </c>
      <c r="D8" s="3">
        <v>190000</v>
      </c>
    </row>
    <row r="9" spans="1:13" x14ac:dyDescent="0.25">
      <c r="A9" s="1"/>
      <c r="B9" s="1"/>
      <c r="C9" s="1"/>
      <c r="D9" s="1"/>
    </row>
    <row r="10" spans="1:13" x14ac:dyDescent="0.25">
      <c r="A10" s="1"/>
      <c r="B10" s="8">
        <v>41765</v>
      </c>
      <c r="C10" s="1"/>
      <c r="D10" s="1" t="s">
        <v>9</v>
      </c>
    </row>
    <row r="11" spans="1:13" x14ac:dyDescent="0.25">
      <c r="A11" s="1"/>
      <c r="B11" s="1"/>
      <c r="C11" s="1"/>
      <c r="D11" s="1"/>
    </row>
    <row r="12" spans="1:13" x14ac:dyDescent="0.25">
      <c r="A12" s="1"/>
      <c r="B12" s="4" t="s">
        <v>1</v>
      </c>
      <c r="C12" s="4" t="s">
        <v>2</v>
      </c>
      <c r="D12" s="4" t="s">
        <v>3</v>
      </c>
    </row>
    <row r="13" spans="1:13" x14ac:dyDescent="0.25">
      <c r="A13" s="1"/>
      <c r="B13" s="3" t="s">
        <v>84</v>
      </c>
      <c r="C13" s="3">
        <v>140000</v>
      </c>
      <c r="D13" s="3"/>
      <c r="E13">
        <v>140000</v>
      </c>
      <c r="F13">
        <v>7.0000000000000007E-2</v>
      </c>
      <c r="G13">
        <f>+E13*F13</f>
        <v>9800.0000000000018</v>
      </c>
      <c r="H13">
        <f>+G13/360</f>
        <v>27.222222222222229</v>
      </c>
    </row>
    <row r="14" spans="1:13" x14ac:dyDescent="0.25">
      <c r="A14" s="1"/>
      <c r="B14" s="3" t="s">
        <v>10</v>
      </c>
      <c r="C14" s="3"/>
      <c r="D14" s="3">
        <v>140000</v>
      </c>
      <c r="J14">
        <v>16240</v>
      </c>
      <c r="K14">
        <v>0.25</v>
      </c>
      <c r="L14">
        <f>+J14*K14</f>
        <v>4060</v>
      </c>
      <c r="M14">
        <f>+L14/12</f>
        <v>338.33333333333331</v>
      </c>
    </row>
    <row r="15" spans="1:13" x14ac:dyDescent="0.25">
      <c r="A15" s="1"/>
      <c r="B15" s="3"/>
      <c r="C15" s="3">
        <v>140000</v>
      </c>
      <c r="D15" s="3">
        <v>140000</v>
      </c>
    </row>
    <row r="16" spans="1:13" x14ac:dyDescent="0.25">
      <c r="A16" s="1"/>
      <c r="B16" s="3"/>
      <c r="C16" s="3"/>
      <c r="D16" s="3"/>
    </row>
    <row r="17" spans="1:9" x14ac:dyDescent="0.25">
      <c r="A17" s="1"/>
      <c r="B17" s="8">
        <v>41769</v>
      </c>
      <c r="C17" s="1"/>
      <c r="D17" s="1" t="s">
        <v>8</v>
      </c>
    </row>
    <row r="18" spans="1:9" x14ac:dyDescent="0.25">
      <c r="A18" s="1"/>
      <c r="B18" s="2" t="s">
        <v>1</v>
      </c>
      <c r="C18" s="2" t="s">
        <v>2</v>
      </c>
      <c r="D18" s="2" t="s">
        <v>3</v>
      </c>
    </row>
    <row r="19" spans="1:9" x14ac:dyDescent="0.25">
      <c r="A19" s="1"/>
      <c r="B19" s="3" t="s">
        <v>21</v>
      </c>
      <c r="C19" s="3">
        <f>6090+6090</f>
        <v>12180</v>
      </c>
      <c r="D19" s="3"/>
      <c r="F19">
        <v>12180</v>
      </c>
      <c r="G19">
        <v>1.6</v>
      </c>
      <c r="H19">
        <f>+(F19*G19/G20)</f>
        <v>16240</v>
      </c>
      <c r="I19">
        <f>+(H19-F19)</f>
        <v>4060</v>
      </c>
    </row>
    <row r="20" spans="1:9" x14ac:dyDescent="0.25">
      <c r="A20" s="1"/>
      <c r="B20" s="3" t="s">
        <v>64</v>
      </c>
      <c r="C20" s="3">
        <v>1820</v>
      </c>
      <c r="D20" s="3"/>
      <c r="G20">
        <v>1.2</v>
      </c>
    </row>
    <row r="21" spans="1:9" x14ac:dyDescent="0.25">
      <c r="A21" s="1"/>
      <c r="B21" s="3" t="s">
        <v>88</v>
      </c>
      <c r="C21" s="3"/>
      <c r="D21" s="3">
        <v>14000</v>
      </c>
    </row>
    <row r="22" spans="1:9" x14ac:dyDescent="0.25">
      <c r="A22" s="1"/>
      <c r="B22" s="3"/>
      <c r="C22" s="3">
        <v>14000</v>
      </c>
      <c r="D22" s="3">
        <v>14000</v>
      </c>
    </row>
    <row r="23" spans="1:9" x14ac:dyDescent="0.25">
      <c r="A23" s="1"/>
      <c r="B23" s="1"/>
      <c r="C23" s="1"/>
      <c r="D23" s="1"/>
    </row>
    <row r="24" spans="1:9" x14ac:dyDescent="0.25">
      <c r="A24" s="1"/>
      <c r="B24" s="8">
        <v>41771</v>
      </c>
      <c r="C24" s="1"/>
      <c r="D24" s="1" t="s">
        <v>11</v>
      </c>
    </row>
    <row r="25" spans="1:9" x14ac:dyDescent="0.25">
      <c r="A25" s="1"/>
      <c r="B25" s="2" t="s">
        <v>1</v>
      </c>
      <c r="C25" s="2" t="s">
        <v>2</v>
      </c>
      <c r="D25" s="2" t="s">
        <v>3</v>
      </c>
    </row>
    <row r="26" spans="1:9" x14ac:dyDescent="0.25">
      <c r="A26" s="1"/>
      <c r="B26" s="3" t="s">
        <v>12</v>
      </c>
      <c r="C26" s="25">
        <v>30015</v>
      </c>
      <c r="D26" s="3"/>
    </row>
    <row r="27" spans="1:9" x14ac:dyDescent="0.25">
      <c r="A27" s="1"/>
      <c r="B27" s="3" t="s">
        <v>19</v>
      </c>
      <c r="C27" s="3">
        <v>4485</v>
      </c>
      <c r="D27" s="3"/>
    </row>
    <row r="28" spans="1:9" x14ac:dyDescent="0.25">
      <c r="A28" s="1"/>
      <c r="B28" s="3" t="s">
        <v>83</v>
      </c>
      <c r="C28" s="3"/>
      <c r="D28" s="3">
        <v>27600</v>
      </c>
    </row>
    <row r="29" spans="1:9" x14ac:dyDescent="0.25">
      <c r="A29" s="1"/>
      <c r="B29" s="3" t="s">
        <v>22</v>
      </c>
      <c r="C29" s="3"/>
      <c r="D29" s="3">
        <v>6900</v>
      </c>
    </row>
    <row r="30" spans="1:9" x14ac:dyDescent="0.25">
      <c r="A30" s="1"/>
      <c r="B30" s="3"/>
      <c r="C30" s="3">
        <v>34500</v>
      </c>
      <c r="D30" s="3">
        <v>34500</v>
      </c>
    </row>
    <row r="31" spans="1:9" x14ac:dyDescent="0.25">
      <c r="A31" s="1"/>
      <c r="B31" s="8">
        <v>41773</v>
      </c>
      <c r="C31" s="1"/>
      <c r="D31" s="1" t="s">
        <v>25</v>
      </c>
    </row>
    <row r="32" spans="1:9" x14ac:dyDescent="0.25">
      <c r="A32" s="1"/>
      <c r="B32" s="2" t="s">
        <v>1</v>
      </c>
      <c r="C32" s="2" t="s">
        <v>2</v>
      </c>
      <c r="D32" s="2" t="s">
        <v>3</v>
      </c>
    </row>
    <row r="33" spans="1:5" x14ac:dyDescent="0.25">
      <c r="A33" s="1"/>
      <c r="B33" s="12" t="s">
        <v>23</v>
      </c>
      <c r="C33" s="12">
        <v>52200</v>
      </c>
      <c r="D33" s="12"/>
    </row>
    <row r="34" spans="1:5" x14ac:dyDescent="0.25">
      <c r="A34" s="1"/>
      <c r="B34" s="12" t="s">
        <v>19</v>
      </c>
      <c r="C34" s="12">
        <v>7800</v>
      </c>
      <c r="D34" s="12"/>
    </row>
    <row r="35" spans="1:5" x14ac:dyDescent="0.25">
      <c r="A35" s="1"/>
      <c r="B35" s="12" t="s">
        <v>83</v>
      </c>
      <c r="C35" s="12"/>
      <c r="D35" s="12">
        <v>24000</v>
      </c>
    </row>
    <row r="36" spans="1:5" x14ac:dyDescent="0.25">
      <c r="A36" s="1"/>
      <c r="B36" s="12" t="s">
        <v>24</v>
      </c>
      <c r="C36" s="12"/>
      <c r="D36" s="12">
        <v>36000</v>
      </c>
    </row>
    <row r="37" spans="1:5" x14ac:dyDescent="0.25">
      <c r="A37" s="1"/>
      <c r="B37" s="13"/>
      <c r="C37" s="13">
        <v>60000</v>
      </c>
      <c r="D37" s="13">
        <v>60000</v>
      </c>
    </row>
    <row r="38" spans="1:5" x14ac:dyDescent="0.25">
      <c r="A38" s="1"/>
      <c r="B38" s="14">
        <v>41779</v>
      </c>
      <c r="C38" s="10"/>
      <c r="D38" s="10" t="s">
        <v>18</v>
      </c>
      <c r="E38" s="5"/>
    </row>
    <row r="39" spans="1:5" x14ac:dyDescent="0.25">
      <c r="A39" s="1"/>
      <c r="B39" s="15" t="s">
        <v>1</v>
      </c>
      <c r="C39" s="15" t="s">
        <v>2</v>
      </c>
      <c r="D39" s="15" t="s">
        <v>3</v>
      </c>
    </row>
    <row r="40" spans="1:5" x14ac:dyDescent="0.25">
      <c r="A40" s="1"/>
      <c r="B40" s="15" t="s">
        <v>4</v>
      </c>
      <c r="C40" s="15">
        <v>20000</v>
      </c>
      <c r="D40" s="15"/>
    </row>
    <row r="41" spans="1:5" x14ac:dyDescent="0.25">
      <c r="A41" s="1"/>
      <c r="B41" s="15" t="s">
        <v>83</v>
      </c>
      <c r="C41" s="15"/>
      <c r="D41" s="15">
        <v>20000</v>
      </c>
    </row>
    <row r="42" spans="1:5" x14ac:dyDescent="0.25">
      <c r="A42" s="1"/>
      <c r="B42" s="14">
        <v>41781</v>
      </c>
      <c r="C42" s="10"/>
      <c r="D42" s="10" t="s">
        <v>29</v>
      </c>
    </row>
    <row r="43" spans="1:5" x14ac:dyDescent="0.25">
      <c r="A43" s="1"/>
      <c r="B43" s="15" t="s">
        <v>1</v>
      </c>
      <c r="C43" s="15" t="s">
        <v>2</v>
      </c>
      <c r="D43" s="15" t="s">
        <v>3</v>
      </c>
    </row>
    <row r="44" spans="1:5" x14ac:dyDescent="0.25">
      <c r="A44" s="1"/>
      <c r="B44" s="15" t="s">
        <v>85</v>
      </c>
      <c r="C44" s="15">
        <v>10000</v>
      </c>
      <c r="D44" s="15"/>
    </row>
    <row r="45" spans="1:5" x14ac:dyDescent="0.25">
      <c r="A45" s="1"/>
      <c r="B45" s="15" t="s">
        <v>27</v>
      </c>
      <c r="C45" s="15"/>
      <c r="D45" s="15">
        <v>800</v>
      </c>
    </row>
    <row r="46" spans="1:5" x14ac:dyDescent="0.25">
      <c r="A46" s="1"/>
      <c r="B46" s="15" t="s">
        <v>4</v>
      </c>
      <c r="C46" s="15"/>
      <c r="D46" s="15">
        <v>9200</v>
      </c>
    </row>
    <row r="47" spans="1:5" x14ac:dyDescent="0.25">
      <c r="A47" s="1"/>
      <c r="B47" s="13"/>
      <c r="C47" s="13">
        <v>10000</v>
      </c>
      <c r="D47" s="13">
        <v>10000</v>
      </c>
    </row>
    <row r="48" spans="1:5" x14ac:dyDescent="0.25">
      <c r="A48" s="1"/>
      <c r="B48" s="14">
        <v>41785</v>
      </c>
      <c r="C48" s="10"/>
      <c r="D48" s="10" t="s">
        <v>30</v>
      </c>
    </row>
    <row r="49" spans="1:6" x14ac:dyDescent="0.25">
      <c r="A49" s="1"/>
      <c r="B49" s="15" t="s">
        <v>1</v>
      </c>
      <c r="C49" s="15" t="s">
        <v>2</v>
      </c>
      <c r="D49" s="15" t="s">
        <v>3</v>
      </c>
    </row>
    <row r="50" spans="1:6" x14ac:dyDescent="0.25">
      <c r="A50" s="1"/>
      <c r="B50" s="15" t="s">
        <v>33</v>
      </c>
      <c r="C50" s="15">
        <v>4000</v>
      </c>
      <c r="D50" s="15"/>
    </row>
    <row r="51" spans="1:6" x14ac:dyDescent="0.25">
      <c r="A51" s="1"/>
      <c r="B51" s="15" t="s">
        <v>31</v>
      </c>
      <c r="C51" s="15"/>
      <c r="D51" s="15">
        <v>620</v>
      </c>
    </row>
    <row r="52" spans="1:6" x14ac:dyDescent="0.25">
      <c r="A52" s="1"/>
      <c r="B52" s="15" t="s">
        <v>32</v>
      </c>
      <c r="C52" s="15"/>
      <c r="D52" s="15">
        <v>3380</v>
      </c>
    </row>
    <row r="53" spans="1:6" x14ac:dyDescent="0.25">
      <c r="A53" s="1"/>
      <c r="B53" s="15"/>
      <c r="C53" s="15">
        <v>4000</v>
      </c>
      <c r="D53" s="15">
        <v>4000</v>
      </c>
    </row>
    <row r="54" spans="1:6" x14ac:dyDescent="0.25">
      <c r="A54" s="1"/>
      <c r="B54" s="14">
        <v>41787</v>
      </c>
      <c r="C54" s="10"/>
      <c r="D54" s="10" t="s">
        <v>13</v>
      </c>
    </row>
    <row r="55" spans="1:6" x14ac:dyDescent="0.25">
      <c r="A55" s="1"/>
      <c r="B55" s="15" t="s">
        <v>86</v>
      </c>
      <c r="C55" s="15">
        <v>70500</v>
      </c>
      <c r="D55" s="15"/>
    </row>
    <row r="56" spans="1:6" x14ac:dyDescent="0.25">
      <c r="A56" s="1"/>
      <c r="B56" s="24" t="s">
        <v>5</v>
      </c>
      <c r="C56" s="13"/>
      <c r="D56" s="23">
        <v>70500</v>
      </c>
    </row>
    <row r="57" spans="1:6" x14ac:dyDescent="0.25">
      <c r="A57" s="1"/>
      <c r="B57" s="15"/>
      <c r="C57" s="15">
        <v>70500</v>
      </c>
      <c r="D57" s="15">
        <v>70500</v>
      </c>
    </row>
    <row r="58" spans="1:6" x14ac:dyDescent="0.25">
      <c r="A58" s="1"/>
      <c r="B58" s="14">
        <v>41788</v>
      </c>
      <c r="C58" s="10"/>
      <c r="D58" s="10" t="s">
        <v>34</v>
      </c>
    </row>
    <row r="59" spans="1:6" x14ac:dyDescent="0.25">
      <c r="A59" s="1"/>
      <c r="B59" s="15" t="s">
        <v>1</v>
      </c>
      <c r="C59" s="15" t="s">
        <v>2</v>
      </c>
      <c r="D59" s="15" t="s">
        <v>3</v>
      </c>
    </row>
    <row r="60" spans="1:6" x14ac:dyDescent="0.25">
      <c r="A60" s="1"/>
      <c r="B60" s="15" t="s">
        <v>4</v>
      </c>
      <c r="C60" s="15">
        <v>55000</v>
      </c>
      <c r="D60" s="15"/>
    </row>
    <row r="61" spans="1:6" x14ac:dyDescent="0.25">
      <c r="A61" s="1"/>
      <c r="B61" s="15" t="s">
        <v>14</v>
      </c>
      <c r="C61" s="15"/>
      <c r="D61" s="15">
        <v>47850</v>
      </c>
    </row>
    <row r="62" spans="1:6" x14ac:dyDescent="0.25">
      <c r="A62" s="1"/>
      <c r="B62" s="15" t="s">
        <v>35</v>
      </c>
      <c r="C62" s="15"/>
      <c r="D62" s="15">
        <v>7150</v>
      </c>
      <c r="F62" s="6"/>
    </row>
    <row r="63" spans="1:6" x14ac:dyDescent="0.25">
      <c r="A63" s="1"/>
      <c r="B63" s="13"/>
      <c r="C63" s="13">
        <v>55000</v>
      </c>
      <c r="D63" s="13">
        <v>55000</v>
      </c>
    </row>
    <row r="64" spans="1:6" x14ac:dyDescent="0.25">
      <c r="A64" s="1"/>
      <c r="B64" s="14">
        <v>41788</v>
      </c>
      <c r="C64" s="10"/>
      <c r="D64" s="10" t="s">
        <v>15</v>
      </c>
    </row>
    <row r="65" spans="1:4" x14ac:dyDescent="0.25">
      <c r="A65" s="1"/>
      <c r="B65" s="15" t="s">
        <v>16</v>
      </c>
      <c r="C65" s="15">
        <v>1650</v>
      </c>
      <c r="D65" s="15"/>
    </row>
    <row r="66" spans="1:4" x14ac:dyDescent="0.25">
      <c r="A66" s="1"/>
      <c r="B66" s="15" t="s">
        <v>17</v>
      </c>
      <c r="C66" s="15"/>
      <c r="D66" s="15">
        <v>1650</v>
      </c>
    </row>
    <row r="67" spans="1:4" x14ac:dyDescent="0.25">
      <c r="A67" s="1"/>
      <c r="B67" s="10"/>
      <c r="C67" s="10"/>
      <c r="D67" s="10"/>
    </row>
    <row r="68" spans="1:4" x14ac:dyDescent="0.25">
      <c r="A68" s="1"/>
      <c r="B68" s="14">
        <v>41790</v>
      </c>
      <c r="C68" s="10"/>
      <c r="D68" s="10" t="s">
        <v>63</v>
      </c>
    </row>
    <row r="69" spans="1:4" x14ac:dyDescent="0.25">
      <c r="A69" s="16"/>
      <c r="B69" s="17" t="s">
        <v>1</v>
      </c>
      <c r="C69" s="17" t="s">
        <v>2</v>
      </c>
      <c r="D69" s="17" t="s">
        <v>3</v>
      </c>
    </row>
    <row r="70" spans="1:4" x14ac:dyDescent="0.25">
      <c r="A70" s="16"/>
      <c r="B70" s="17" t="s">
        <v>36</v>
      </c>
      <c r="C70" s="17">
        <v>20000</v>
      </c>
      <c r="D70" s="17"/>
    </row>
    <row r="71" spans="1:4" x14ac:dyDescent="0.25">
      <c r="A71" s="16"/>
      <c r="B71" s="17" t="s">
        <v>48</v>
      </c>
      <c r="C71" s="17"/>
      <c r="D71" s="17">
        <v>20000</v>
      </c>
    </row>
    <row r="72" spans="1:4" x14ac:dyDescent="0.25">
      <c r="A72" s="1"/>
      <c r="B72" s="9"/>
      <c r="C72" s="9"/>
      <c r="D72" s="9"/>
    </row>
    <row r="73" spans="1:4" x14ac:dyDescent="0.25">
      <c r="A73" s="1"/>
      <c r="B73" s="17" t="s">
        <v>1</v>
      </c>
      <c r="C73" s="17" t="s">
        <v>37</v>
      </c>
      <c r="D73" s="17" t="s">
        <v>3</v>
      </c>
    </row>
    <row r="74" spans="1:4" x14ac:dyDescent="0.25">
      <c r="A74" s="1"/>
      <c r="B74" s="17" t="s">
        <v>47</v>
      </c>
      <c r="C74" s="17">
        <v>18577</v>
      </c>
      <c r="D74" s="17"/>
    </row>
    <row r="75" spans="1:4" x14ac:dyDescent="0.25">
      <c r="A75" s="1"/>
      <c r="B75" s="17" t="s">
        <v>49</v>
      </c>
      <c r="C75" s="17"/>
      <c r="D75" s="17">
        <v>18577</v>
      </c>
    </row>
    <row r="76" spans="1:4" x14ac:dyDescent="0.25">
      <c r="A76" s="1"/>
      <c r="B76" s="10"/>
      <c r="C76" s="10"/>
      <c r="D76" s="10"/>
    </row>
    <row r="77" spans="1:4" x14ac:dyDescent="0.25">
      <c r="A77" s="1"/>
      <c r="B77" s="19" t="s">
        <v>1</v>
      </c>
      <c r="C77" s="19" t="s">
        <v>2</v>
      </c>
      <c r="D77" s="19" t="s">
        <v>3</v>
      </c>
    </row>
    <row r="78" spans="1:4" x14ac:dyDescent="0.25">
      <c r="A78" s="1"/>
      <c r="B78" s="17" t="s">
        <v>5</v>
      </c>
      <c r="C78" s="17">
        <v>10500</v>
      </c>
      <c r="D78" s="17"/>
    </row>
    <row r="79" spans="1:4" x14ac:dyDescent="0.25">
      <c r="A79" s="1"/>
      <c r="B79" s="17" t="s">
        <v>50</v>
      </c>
      <c r="C79" s="17"/>
      <c r="D79" s="17">
        <v>10500</v>
      </c>
    </row>
    <row r="80" spans="1:4" x14ac:dyDescent="0.25">
      <c r="A80" s="1"/>
      <c r="B80" s="10"/>
      <c r="C80" s="10"/>
      <c r="D80" s="10"/>
    </row>
    <row r="81" spans="1:4" x14ac:dyDescent="0.25">
      <c r="A81" s="1"/>
      <c r="B81" s="17" t="s">
        <v>51</v>
      </c>
      <c r="C81" s="17" t="s">
        <v>2</v>
      </c>
      <c r="D81" s="17" t="s">
        <v>3</v>
      </c>
    </row>
    <row r="82" spans="1:4" x14ac:dyDescent="0.25">
      <c r="A82" s="1"/>
      <c r="B82" s="19" t="s">
        <v>21</v>
      </c>
      <c r="C82" s="19">
        <v>4060</v>
      </c>
      <c r="D82" s="20"/>
    </row>
    <row r="83" spans="1:4" x14ac:dyDescent="0.25">
      <c r="A83" s="1"/>
      <c r="B83" s="17" t="s">
        <v>89</v>
      </c>
      <c r="C83" s="19">
        <v>7457</v>
      </c>
      <c r="D83" s="17"/>
    </row>
    <row r="84" spans="1:4" x14ac:dyDescent="0.25">
      <c r="A84" s="1"/>
      <c r="B84" s="17" t="s">
        <v>28</v>
      </c>
      <c r="C84" s="19">
        <v>667</v>
      </c>
      <c r="D84" s="17"/>
    </row>
    <row r="85" spans="1:4" x14ac:dyDescent="0.25">
      <c r="A85" s="1"/>
      <c r="B85" s="17" t="s">
        <v>52</v>
      </c>
      <c r="C85" s="19"/>
      <c r="D85" s="17">
        <f>SUM(C82:C84)</f>
        <v>12184</v>
      </c>
    </row>
    <row r="86" spans="1:4" x14ac:dyDescent="0.25">
      <c r="A86" s="1"/>
      <c r="B86" s="10"/>
      <c r="C86" s="10"/>
      <c r="D86" s="10"/>
    </row>
    <row r="87" spans="1:4" x14ac:dyDescent="0.25">
      <c r="A87" s="1"/>
      <c r="B87" s="19" t="s">
        <v>1</v>
      </c>
      <c r="C87" s="19" t="s">
        <v>2</v>
      </c>
      <c r="D87" s="19" t="s">
        <v>3</v>
      </c>
    </row>
    <row r="88" spans="1:4" x14ac:dyDescent="0.25">
      <c r="A88" s="1"/>
      <c r="B88" s="17" t="s">
        <v>53</v>
      </c>
      <c r="C88" s="17">
        <v>338</v>
      </c>
      <c r="D88" s="17"/>
    </row>
    <row r="89" spans="1:4" x14ac:dyDescent="0.25">
      <c r="A89" s="1"/>
      <c r="B89" s="17" t="s">
        <v>54</v>
      </c>
      <c r="C89" s="17"/>
      <c r="D89" s="17">
        <v>338</v>
      </c>
    </row>
    <row r="90" spans="1:4" x14ac:dyDescent="0.25">
      <c r="A90" s="1"/>
      <c r="B90" s="17" t="s">
        <v>55</v>
      </c>
      <c r="C90" s="17">
        <v>994</v>
      </c>
      <c r="D90" s="17"/>
    </row>
    <row r="91" spans="1:4" x14ac:dyDescent="0.25">
      <c r="A91" s="1"/>
      <c r="B91" s="19" t="s">
        <v>56</v>
      </c>
      <c r="C91" s="21"/>
      <c r="D91" s="20">
        <v>994</v>
      </c>
    </row>
    <row r="92" spans="1:4" x14ac:dyDescent="0.25">
      <c r="A92" s="1"/>
      <c r="B92" s="17" t="s">
        <v>91</v>
      </c>
      <c r="C92" s="17">
        <v>89</v>
      </c>
      <c r="D92" s="17"/>
    </row>
    <row r="93" spans="1:4" x14ac:dyDescent="0.25">
      <c r="A93" s="1"/>
      <c r="B93" s="17" t="s">
        <v>90</v>
      </c>
      <c r="C93" s="17"/>
      <c r="D93" s="17">
        <v>89</v>
      </c>
    </row>
    <row r="94" spans="1:4" x14ac:dyDescent="0.25">
      <c r="A94" s="1"/>
      <c r="B94" s="17"/>
      <c r="C94" s="17">
        <f>SUM(C88:C92)</f>
        <v>1421</v>
      </c>
      <c r="D94" s="17">
        <f>SUM(D88:D93)</f>
        <v>1421</v>
      </c>
    </row>
    <row r="95" spans="1:4" x14ac:dyDescent="0.25">
      <c r="A95" s="1"/>
      <c r="B95" s="10"/>
      <c r="C95" s="10"/>
      <c r="D95" s="10"/>
    </row>
    <row r="96" spans="1:4" x14ac:dyDescent="0.25">
      <c r="A96" s="1"/>
      <c r="B96" s="17" t="s">
        <v>1</v>
      </c>
      <c r="C96" s="17" t="s">
        <v>2</v>
      </c>
      <c r="D96" s="17" t="s">
        <v>3</v>
      </c>
    </row>
    <row r="97" spans="1:4" x14ac:dyDescent="0.25">
      <c r="A97" s="1"/>
      <c r="B97" s="17" t="s">
        <v>52</v>
      </c>
      <c r="C97" s="17">
        <v>63333</v>
      </c>
      <c r="D97" s="17"/>
    </row>
    <row r="98" spans="1:4" x14ac:dyDescent="0.25">
      <c r="A98" s="1"/>
      <c r="B98" s="17" t="s">
        <v>82</v>
      </c>
      <c r="C98" s="17"/>
      <c r="D98" s="17">
        <v>63333</v>
      </c>
    </row>
    <row r="99" spans="1:4" x14ac:dyDescent="0.25">
      <c r="A99" s="1"/>
      <c r="B99" s="10"/>
      <c r="C99" s="10"/>
      <c r="D99" s="10"/>
    </row>
    <row r="100" spans="1:4" x14ac:dyDescent="0.25">
      <c r="A100" s="1"/>
      <c r="B100" s="17" t="s">
        <v>1</v>
      </c>
      <c r="C100" s="17" t="s">
        <v>2</v>
      </c>
      <c r="D100" s="17" t="s">
        <v>3</v>
      </c>
    </row>
    <row r="101" spans="1:4" x14ac:dyDescent="0.25">
      <c r="A101" s="1"/>
      <c r="B101" s="17" t="s">
        <v>57</v>
      </c>
      <c r="C101" s="17">
        <v>681</v>
      </c>
      <c r="D101" s="17"/>
    </row>
    <row r="102" spans="1:4" x14ac:dyDescent="0.25">
      <c r="A102" s="1"/>
      <c r="B102" s="17" t="s">
        <v>58</v>
      </c>
      <c r="C102" s="17"/>
      <c r="D102" s="17">
        <v>681</v>
      </c>
    </row>
    <row r="103" spans="1:4" x14ac:dyDescent="0.25">
      <c r="A103" s="1"/>
      <c r="B103" s="10"/>
      <c r="C103" s="10"/>
      <c r="D103" s="10"/>
    </row>
    <row r="104" spans="1:4" x14ac:dyDescent="0.25">
      <c r="A104" s="1"/>
      <c r="B104" s="17" t="s">
        <v>1</v>
      </c>
      <c r="C104" s="17" t="s">
        <v>2</v>
      </c>
      <c r="D104" s="17" t="s">
        <v>3</v>
      </c>
    </row>
    <row r="105" spans="1:4" x14ac:dyDescent="0.25">
      <c r="A105" s="1"/>
      <c r="B105" s="17" t="s">
        <v>59</v>
      </c>
      <c r="C105" s="17">
        <v>7150</v>
      </c>
      <c r="D105" s="17"/>
    </row>
    <row r="106" spans="1:4" x14ac:dyDescent="0.25">
      <c r="A106" s="1"/>
      <c r="B106" s="17" t="s">
        <v>60</v>
      </c>
      <c r="C106" s="17"/>
      <c r="D106" s="17">
        <v>7150</v>
      </c>
    </row>
    <row r="107" spans="1:4" x14ac:dyDescent="0.25">
      <c r="A107" s="1"/>
      <c r="B107" s="10"/>
      <c r="C107" s="10"/>
      <c r="D107" s="10"/>
    </row>
    <row r="108" spans="1:4" x14ac:dyDescent="0.25">
      <c r="B108" s="10"/>
      <c r="C108" s="10"/>
      <c r="D108" s="10"/>
    </row>
    <row r="109" spans="1:4" x14ac:dyDescent="0.25">
      <c r="B109" s="11"/>
      <c r="C109" s="11"/>
      <c r="D109" s="11"/>
    </row>
    <row r="110" spans="1:4" x14ac:dyDescent="0.25">
      <c r="B110" s="11"/>
      <c r="C110" s="11"/>
      <c r="D110" s="11"/>
    </row>
    <row r="111" spans="1:4" x14ac:dyDescent="0.25">
      <c r="B111" s="11"/>
      <c r="C111" s="11"/>
      <c r="D111" s="11"/>
    </row>
    <row r="112" spans="1:4" x14ac:dyDescent="0.25">
      <c r="B112" s="11"/>
      <c r="C112" s="11"/>
      <c r="D112" s="11"/>
    </row>
    <row r="113" spans="2:4" x14ac:dyDescent="0.25">
      <c r="B113" s="11"/>
      <c r="C113" s="11"/>
      <c r="D113" s="11"/>
    </row>
    <row r="114" spans="2:4" x14ac:dyDescent="0.25">
      <c r="B114" s="11"/>
      <c r="C114" s="11"/>
      <c r="D114" s="11"/>
    </row>
    <row r="115" spans="2:4" x14ac:dyDescent="0.25">
      <c r="B115" s="11"/>
      <c r="C115" s="11"/>
      <c r="D115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B3" sqref="B3"/>
    </sheetView>
  </sheetViews>
  <sheetFormatPr baseColWidth="10" defaultRowHeight="15" x14ac:dyDescent="0.25"/>
  <cols>
    <col min="1" max="1" width="13.5703125" customWidth="1"/>
    <col min="2" max="2" width="11.85546875" bestFit="1" customWidth="1"/>
  </cols>
  <sheetData>
    <row r="1" spans="1:9" x14ac:dyDescent="0.25">
      <c r="A1" s="18"/>
      <c r="B1" s="18"/>
      <c r="C1" s="50" t="s">
        <v>38</v>
      </c>
      <c r="D1" s="50"/>
      <c r="E1" s="50" t="s">
        <v>39</v>
      </c>
      <c r="F1" s="50"/>
      <c r="G1" s="50" t="s">
        <v>40</v>
      </c>
      <c r="H1" s="50"/>
    </row>
    <row r="2" spans="1:9" x14ac:dyDescent="0.25">
      <c r="A2" s="18" t="s">
        <v>1</v>
      </c>
      <c r="B2" s="18" t="s">
        <v>41</v>
      </c>
      <c r="C2" s="18" t="s">
        <v>42</v>
      </c>
      <c r="D2" s="18" t="s">
        <v>43</v>
      </c>
      <c r="E2" s="18" t="s">
        <v>42</v>
      </c>
      <c r="F2" s="18" t="s">
        <v>43</v>
      </c>
      <c r="G2" s="18" t="s">
        <v>42</v>
      </c>
      <c r="H2" s="18" t="s">
        <v>43</v>
      </c>
    </row>
    <row r="3" spans="1:9" x14ac:dyDescent="0.25">
      <c r="A3" s="18" t="s">
        <v>44</v>
      </c>
      <c r="B3" s="18">
        <v>100</v>
      </c>
      <c r="C3" s="18">
        <v>200</v>
      </c>
      <c r="D3" s="18">
        <v>20000</v>
      </c>
      <c r="E3" s="18"/>
      <c r="F3" s="18"/>
      <c r="G3" s="18">
        <v>200</v>
      </c>
      <c r="H3" s="18">
        <v>20000</v>
      </c>
    </row>
    <row r="4" spans="1:9" x14ac:dyDescent="0.25">
      <c r="A4" s="18" t="s">
        <v>45</v>
      </c>
      <c r="B4" s="18">
        <f>+(D4/C4)</f>
        <v>200.1</v>
      </c>
      <c r="C4" s="18">
        <v>150</v>
      </c>
      <c r="D4" s="18">
        <v>30015</v>
      </c>
      <c r="E4" s="18"/>
      <c r="F4" s="18"/>
      <c r="G4" s="18">
        <v>350</v>
      </c>
      <c r="H4" s="18">
        <f>+(H3+D4)</f>
        <v>50015</v>
      </c>
      <c r="I4">
        <f>+H4/350</f>
        <v>142.9</v>
      </c>
    </row>
    <row r="5" spans="1:9" x14ac:dyDescent="0.25">
      <c r="A5" s="18" t="s">
        <v>46</v>
      </c>
      <c r="B5" s="18">
        <v>142.9</v>
      </c>
      <c r="C5" s="18"/>
      <c r="D5" s="18"/>
      <c r="E5" s="18">
        <v>220</v>
      </c>
      <c r="F5" s="18">
        <f>+(E5*B5)</f>
        <v>31438</v>
      </c>
      <c r="G5" s="18">
        <f>+(G4-E5)</f>
        <v>130</v>
      </c>
      <c r="H5" s="28">
        <f>+(H4-F5)</f>
        <v>18577</v>
      </c>
    </row>
    <row r="6" spans="1:9" x14ac:dyDescent="0.25">
      <c r="A6" s="18"/>
      <c r="B6" s="18"/>
      <c r="C6" s="18"/>
      <c r="D6" s="18"/>
      <c r="E6" s="18"/>
      <c r="F6" s="18"/>
      <c r="G6" s="18"/>
      <c r="H6" s="18"/>
    </row>
    <row r="7" spans="1:9" x14ac:dyDescent="0.25">
      <c r="A7" s="18"/>
      <c r="B7" s="18"/>
      <c r="C7" s="18"/>
      <c r="D7" s="18"/>
      <c r="E7" s="18"/>
      <c r="F7" s="18"/>
      <c r="G7" s="18"/>
      <c r="H7" s="18"/>
    </row>
    <row r="8" spans="1:9" x14ac:dyDescent="0.25">
      <c r="A8" s="18"/>
      <c r="B8" s="18"/>
      <c r="C8" s="18"/>
      <c r="D8" s="18"/>
      <c r="E8" s="18"/>
      <c r="F8" s="18"/>
      <c r="G8" s="18"/>
      <c r="H8" s="18"/>
    </row>
    <row r="9" spans="1:9" x14ac:dyDescent="0.25">
      <c r="A9" s="1"/>
      <c r="B9" s="1"/>
      <c r="C9" s="1"/>
      <c r="D9" s="1"/>
      <c r="E9" s="1"/>
      <c r="F9" s="1"/>
      <c r="G9" s="1"/>
      <c r="H9" s="1"/>
    </row>
    <row r="10" spans="1:9" x14ac:dyDescent="0.25">
      <c r="A10" s="1"/>
      <c r="B10" s="1"/>
      <c r="C10" s="1"/>
      <c r="D10" s="1"/>
      <c r="E10" s="1"/>
      <c r="F10" s="1"/>
      <c r="G10" s="1"/>
      <c r="H10" s="1"/>
    </row>
    <row r="11" spans="1:9" x14ac:dyDescent="0.25">
      <c r="A11" s="1"/>
      <c r="B11" s="1"/>
      <c r="C11" s="1"/>
      <c r="D11" s="1"/>
      <c r="E11" s="1"/>
      <c r="F11" s="1"/>
      <c r="G11" s="1"/>
      <c r="H11" s="1"/>
    </row>
    <row r="12" spans="1:9" x14ac:dyDescent="0.25">
      <c r="A12" s="1"/>
      <c r="B12" s="1"/>
      <c r="C12" s="1"/>
      <c r="D12" s="1"/>
      <c r="E12" s="1"/>
      <c r="F12" s="1"/>
      <c r="G12" s="1"/>
      <c r="H12" s="1"/>
    </row>
    <row r="13" spans="1:9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C1:D1"/>
    <mergeCell ref="E1:F1"/>
    <mergeCell ref="G1:H1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zoomScale="78" zoomScaleNormal="78" workbookViewId="0">
      <selection activeCell="B17" sqref="B17"/>
    </sheetView>
  </sheetViews>
  <sheetFormatPr baseColWidth="10" defaultRowHeight="15" x14ac:dyDescent="0.25"/>
  <cols>
    <col min="2" max="2" width="39.7109375" customWidth="1"/>
    <col min="5" max="6" width="11.42578125" customWidth="1"/>
  </cols>
  <sheetData>
    <row r="2" spans="1:6" x14ac:dyDescent="0.25">
      <c r="A2" s="51" t="s">
        <v>61</v>
      </c>
      <c r="B2" s="51" t="s">
        <v>1</v>
      </c>
      <c r="C2" s="53" t="s">
        <v>62</v>
      </c>
      <c r="D2" s="53"/>
      <c r="E2" s="53" t="s">
        <v>40</v>
      </c>
      <c r="F2" s="53"/>
    </row>
    <row r="3" spans="1:6" x14ac:dyDescent="0.25">
      <c r="A3" s="52"/>
      <c r="B3" s="52"/>
      <c r="C3" s="22" t="s">
        <v>2</v>
      </c>
      <c r="D3" s="22" t="s">
        <v>3</v>
      </c>
      <c r="E3" s="22" t="s">
        <v>2</v>
      </c>
      <c r="F3" s="22" t="s">
        <v>3</v>
      </c>
    </row>
    <row r="4" spans="1:6" x14ac:dyDescent="0.25">
      <c r="A4" s="26"/>
      <c r="B4" s="26" t="s">
        <v>20</v>
      </c>
      <c r="C4" s="26">
        <v>105000</v>
      </c>
      <c r="D4" s="26">
        <v>12580</v>
      </c>
      <c r="E4" s="26">
        <f>+C4-D4</f>
        <v>92420</v>
      </c>
      <c r="F4" s="26"/>
    </row>
    <row r="5" spans="1:6" x14ac:dyDescent="0.25">
      <c r="A5" s="26"/>
      <c r="B5" s="26" t="s">
        <v>5</v>
      </c>
      <c r="C5" s="26">
        <v>140000</v>
      </c>
      <c r="D5" s="26">
        <v>70500</v>
      </c>
      <c r="E5" s="26">
        <f>+C5-D5</f>
        <v>69500</v>
      </c>
      <c r="F5" s="26"/>
    </row>
    <row r="6" spans="1:6" x14ac:dyDescent="0.25">
      <c r="A6" s="26"/>
      <c r="B6" s="26" t="s">
        <v>65</v>
      </c>
      <c r="C6" s="26">
        <v>20000</v>
      </c>
      <c r="D6" s="26"/>
      <c r="E6" s="26">
        <v>20000</v>
      </c>
      <c r="F6" s="26"/>
    </row>
    <row r="7" spans="1:6" x14ac:dyDescent="0.25">
      <c r="A7" s="26"/>
      <c r="B7" s="26" t="s">
        <v>7</v>
      </c>
      <c r="C7" s="26"/>
      <c r="D7" s="26">
        <v>190000</v>
      </c>
      <c r="E7" s="26"/>
      <c r="F7" s="26">
        <v>190000</v>
      </c>
    </row>
    <row r="8" spans="1:6" x14ac:dyDescent="0.25">
      <c r="A8" s="26"/>
      <c r="B8" s="26" t="s">
        <v>10</v>
      </c>
      <c r="C8" s="26"/>
      <c r="D8" s="26">
        <v>140000</v>
      </c>
      <c r="E8" s="26"/>
      <c r="F8" s="26">
        <v>140000</v>
      </c>
    </row>
    <row r="9" spans="1:6" x14ac:dyDescent="0.25">
      <c r="A9" s="26"/>
      <c r="B9" s="26" t="s">
        <v>66</v>
      </c>
      <c r="C9" s="26">
        <v>12180</v>
      </c>
      <c r="D9" s="26"/>
      <c r="E9" s="26">
        <v>12180</v>
      </c>
      <c r="F9" s="26"/>
    </row>
    <row r="10" spans="1:6" x14ac:dyDescent="0.25">
      <c r="A10" s="26"/>
      <c r="B10" s="26" t="s">
        <v>64</v>
      </c>
      <c r="C10" s="26">
        <v>14105</v>
      </c>
      <c r="D10" s="26"/>
      <c r="E10" s="26">
        <v>14105</v>
      </c>
      <c r="F10" s="26"/>
    </row>
    <row r="11" spans="1:6" x14ac:dyDescent="0.25">
      <c r="A11" s="26"/>
      <c r="B11" s="26" t="s">
        <v>12</v>
      </c>
      <c r="C11" s="26">
        <v>30015</v>
      </c>
      <c r="D11" s="26"/>
      <c r="E11" s="26">
        <v>30015</v>
      </c>
      <c r="F11" s="26"/>
    </row>
    <row r="12" spans="1:6" x14ac:dyDescent="0.25">
      <c r="A12" s="26"/>
      <c r="B12" s="26" t="s">
        <v>24</v>
      </c>
      <c r="C12" s="26"/>
      <c r="D12" s="26">
        <v>42900</v>
      </c>
      <c r="E12" s="26"/>
      <c r="F12" s="26">
        <v>42900</v>
      </c>
    </row>
    <row r="13" spans="1:6" x14ac:dyDescent="0.25">
      <c r="A13" s="26"/>
      <c r="B13" s="26" t="s">
        <v>23</v>
      </c>
      <c r="C13" s="26">
        <v>52200</v>
      </c>
      <c r="D13" s="26"/>
      <c r="E13" s="26">
        <v>52200</v>
      </c>
      <c r="F13" s="26"/>
    </row>
    <row r="14" spans="1:6" x14ac:dyDescent="0.25">
      <c r="A14" s="26"/>
      <c r="B14" s="26" t="s">
        <v>26</v>
      </c>
      <c r="C14" s="26">
        <v>140000</v>
      </c>
      <c r="D14" s="26">
        <v>85600</v>
      </c>
      <c r="E14" s="26">
        <f>+C14-D14</f>
        <v>54400</v>
      </c>
      <c r="F14" s="26"/>
    </row>
    <row r="15" spans="1:6" x14ac:dyDescent="0.25">
      <c r="A15" s="26"/>
      <c r="B15" s="26" t="s">
        <v>28</v>
      </c>
      <c r="C15" s="26">
        <v>10000</v>
      </c>
      <c r="D15" s="26"/>
      <c r="E15" s="26">
        <v>10000</v>
      </c>
      <c r="F15" s="26"/>
    </row>
    <row r="16" spans="1:6" x14ac:dyDescent="0.25">
      <c r="A16" s="26"/>
      <c r="B16" s="26" t="s">
        <v>67</v>
      </c>
      <c r="C16" s="26"/>
      <c r="D16" s="26">
        <v>800</v>
      </c>
      <c r="E16" s="26"/>
      <c r="F16" s="26">
        <v>800</v>
      </c>
    </row>
    <row r="17" spans="1:6" x14ac:dyDescent="0.25">
      <c r="A17" s="26"/>
      <c r="B17" s="26" t="s">
        <v>68</v>
      </c>
      <c r="C17" s="26">
        <v>4000</v>
      </c>
      <c r="D17" s="26"/>
      <c r="E17" s="26">
        <v>4000</v>
      </c>
      <c r="F17" s="26"/>
    </row>
    <row r="18" spans="1:6" x14ac:dyDescent="0.25">
      <c r="A18" s="26"/>
      <c r="B18" s="26" t="s">
        <v>69</v>
      </c>
      <c r="C18" s="26"/>
      <c r="D18" s="26">
        <v>620</v>
      </c>
      <c r="E18" s="26"/>
      <c r="F18" s="26">
        <v>620</v>
      </c>
    </row>
    <row r="19" spans="1:6" x14ac:dyDescent="0.25">
      <c r="A19" s="26"/>
      <c r="B19" s="26" t="s">
        <v>87</v>
      </c>
      <c r="C19" s="26">
        <v>70500</v>
      </c>
      <c r="D19" s="26"/>
      <c r="E19" s="26">
        <v>70500</v>
      </c>
      <c r="F19" s="26"/>
    </row>
    <row r="20" spans="1:6" x14ac:dyDescent="0.25">
      <c r="A20" s="26"/>
      <c r="B20" s="26" t="s">
        <v>14</v>
      </c>
      <c r="C20" s="26"/>
      <c r="D20" s="26">
        <v>47850</v>
      </c>
      <c r="E20" s="26"/>
      <c r="F20" s="26">
        <v>47850</v>
      </c>
    </row>
    <row r="21" spans="1:6" x14ac:dyDescent="0.25">
      <c r="A21" s="26"/>
      <c r="B21" s="26" t="s">
        <v>35</v>
      </c>
      <c r="C21" s="26"/>
      <c r="D21" s="26">
        <v>7150</v>
      </c>
      <c r="E21" s="26"/>
      <c r="F21" s="26">
        <v>7150</v>
      </c>
    </row>
    <row r="22" spans="1:6" x14ac:dyDescent="0.25">
      <c r="A22" s="26"/>
      <c r="B22" s="26" t="s">
        <v>70</v>
      </c>
      <c r="C22" s="26">
        <v>1650</v>
      </c>
      <c r="D22" s="26"/>
      <c r="E22" s="26">
        <v>1650</v>
      </c>
      <c r="F22" s="26"/>
    </row>
    <row r="23" spans="1:6" x14ac:dyDescent="0.25">
      <c r="A23" s="26"/>
      <c r="B23" s="26" t="s">
        <v>17</v>
      </c>
      <c r="C23" s="26"/>
      <c r="D23" s="26">
        <v>1650</v>
      </c>
      <c r="E23" s="26"/>
      <c r="F23" s="26">
        <v>1650</v>
      </c>
    </row>
    <row r="24" spans="1:6" x14ac:dyDescent="0.25">
      <c r="A24" s="26"/>
      <c r="B24" s="26"/>
      <c r="C24" s="27">
        <f>SUM(C4:C23)</f>
        <v>599650</v>
      </c>
      <c r="D24" s="27">
        <f>SUM(D4:D23)</f>
        <v>599650</v>
      </c>
      <c r="E24" s="27">
        <f>SUM(E4:E23)</f>
        <v>430970</v>
      </c>
      <c r="F24" s="27">
        <v>430970</v>
      </c>
    </row>
  </sheetData>
  <mergeCells count="4">
    <mergeCell ref="A2:A3"/>
    <mergeCell ref="B2:B3"/>
    <mergeCell ref="C2:D2"/>
    <mergeCell ref="E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zoomScale="89" zoomScaleNormal="89" workbookViewId="0">
      <selection activeCell="F6" sqref="F6"/>
    </sheetView>
  </sheetViews>
  <sheetFormatPr baseColWidth="10" defaultRowHeight="15" x14ac:dyDescent="0.25"/>
  <cols>
    <col min="2" max="2" width="39.7109375" customWidth="1"/>
    <col min="3" max="4" width="11.42578125" hidden="1" customWidth="1"/>
    <col min="5" max="12" width="11.42578125" customWidth="1"/>
  </cols>
  <sheetData>
    <row r="1" spans="1:14" ht="28.5" x14ac:dyDescent="0.45">
      <c r="G1" s="54" t="s">
        <v>140</v>
      </c>
      <c r="H1" s="54"/>
      <c r="I1" s="54"/>
      <c r="J1" s="54"/>
      <c r="K1" s="54"/>
    </row>
    <row r="3" spans="1:14" x14ac:dyDescent="0.25">
      <c r="A3" s="51" t="s">
        <v>61</v>
      </c>
      <c r="B3" s="51" t="s">
        <v>1</v>
      </c>
      <c r="C3" s="53" t="s">
        <v>62</v>
      </c>
      <c r="D3" s="53"/>
      <c r="E3" s="53" t="s">
        <v>40</v>
      </c>
      <c r="F3" s="56"/>
      <c r="G3" s="55" t="s">
        <v>71</v>
      </c>
      <c r="H3" s="55"/>
      <c r="I3" s="55" t="s">
        <v>72</v>
      </c>
      <c r="J3" s="55"/>
      <c r="K3" s="55" t="s">
        <v>73</v>
      </c>
      <c r="L3" s="55"/>
      <c r="M3" s="55" t="s">
        <v>74</v>
      </c>
      <c r="N3" s="55"/>
    </row>
    <row r="4" spans="1:14" ht="45" x14ac:dyDescent="0.25">
      <c r="A4" s="52"/>
      <c r="B4" s="52"/>
      <c r="C4" s="22" t="s">
        <v>2</v>
      </c>
      <c r="D4" s="22" t="s">
        <v>3</v>
      </c>
      <c r="E4" s="22" t="s">
        <v>2</v>
      </c>
      <c r="F4" s="29" t="s">
        <v>3</v>
      </c>
      <c r="G4" s="22" t="s">
        <v>2</v>
      </c>
      <c r="H4" s="22" t="s">
        <v>3</v>
      </c>
      <c r="I4" s="22" t="s">
        <v>2</v>
      </c>
      <c r="J4" s="22" t="s">
        <v>3</v>
      </c>
      <c r="K4" s="22" t="s">
        <v>75</v>
      </c>
      <c r="L4" s="22" t="s">
        <v>76</v>
      </c>
      <c r="M4" s="22" t="s">
        <v>77</v>
      </c>
      <c r="N4" s="32" t="s">
        <v>78</v>
      </c>
    </row>
    <row r="5" spans="1:14" x14ac:dyDescent="0.25">
      <c r="A5" s="26"/>
      <c r="B5" s="26" t="s">
        <v>20</v>
      </c>
      <c r="C5" s="26">
        <v>105000</v>
      </c>
      <c r="D5" s="26">
        <v>12580</v>
      </c>
      <c r="E5" s="26">
        <f>+C5-D5</f>
        <v>92420</v>
      </c>
      <c r="F5" s="30"/>
      <c r="G5" s="1"/>
      <c r="H5" s="1"/>
      <c r="I5" s="1">
        <v>92420</v>
      </c>
      <c r="J5" s="1"/>
      <c r="K5" s="1"/>
      <c r="L5" s="1"/>
      <c r="M5" s="1">
        <v>92420</v>
      </c>
      <c r="N5" s="1"/>
    </row>
    <row r="6" spans="1:14" x14ac:dyDescent="0.25">
      <c r="A6" s="26"/>
      <c r="B6" s="26" t="s">
        <v>5</v>
      </c>
      <c r="C6" s="26">
        <v>140000</v>
      </c>
      <c r="D6" s="26">
        <v>70500</v>
      </c>
      <c r="E6" s="26">
        <f>+C6-D6</f>
        <v>69500</v>
      </c>
      <c r="F6" s="30"/>
      <c r="G6" s="1">
        <v>10500</v>
      </c>
      <c r="H6" s="1"/>
      <c r="I6" s="1">
        <f>+E6+G6</f>
        <v>80000</v>
      </c>
      <c r="J6" s="1"/>
      <c r="K6" s="1"/>
      <c r="L6" s="1"/>
      <c r="M6" s="1">
        <v>80000</v>
      </c>
      <c r="N6" s="1"/>
    </row>
    <row r="7" spans="1:14" x14ac:dyDescent="0.25">
      <c r="A7" s="26"/>
      <c r="B7" s="26" t="s">
        <v>65</v>
      </c>
      <c r="C7" s="26">
        <v>20000</v>
      </c>
      <c r="D7" s="26"/>
      <c r="E7" s="26">
        <v>20000</v>
      </c>
      <c r="F7" s="30"/>
      <c r="G7" s="1">
        <v>18577</v>
      </c>
      <c r="H7" s="1">
        <v>20000</v>
      </c>
      <c r="I7" s="1">
        <f>+E7+G7-H7</f>
        <v>18577</v>
      </c>
      <c r="J7" s="1"/>
      <c r="K7" s="1"/>
      <c r="L7" s="1"/>
      <c r="M7" s="1">
        <v>18577</v>
      </c>
      <c r="N7" s="1"/>
    </row>
    <row r="8" spans="1:14" x14ac:dyDescent="0.25">
      <c r="A8" s="26"/>
      <c r="B8" s="26" t="s">
        <v>7</v>
      </c>
      <c r="C8" s="26"/>
      <c r="D8" s="26">
        <v>190000</v>
      </c>
      <c r="E8" s="26"/>
      <c r="F8" s="30">
        <v>190000</v>
      </c>
      <c r="G8" s="1"/>
      <c r="H8" s="1"/>
      <c r="I8" s="1"/>
      <c r="J8" s="49">
        <v>190000</v>
      </c>
      <c r="K8" s="1"/>
      <c r="L8" s="1"/>
      <c r="M8" s="1"/>
      <c r="N8" s="1">
        <v>190000</v>
      </c>
    </row>
    <row r="9" spans="1:14" x14ac:dyDescent="0.25">
      <c r="A9" s="26"/>
      <c r="B9" s="26" t="s">
        <v>10</v>
      </c>
      <c r="C9" s="26"/>
      <c r="D9" s="26">
        <v>140000</v>
      </c>
      <c r="E9" s="26"/>
      <c r="F9" s="30">
        <v>140000</v>
      </c>
      <c r="G9" s="1"/>
      <c r="H9" s="1"/>
      <c r="I9" s="1"/>
      <c r="J9" s="49">
        <v>140000</v>
      </c>
      <c r="K9" s="1"/>
      <c r="L9" s="1"/>
      <c r="M9" s="1"/>
      <c r="N9" s="1">
        <v>140000</v>
      </c>
    </row>
    <row r="10" spans="1:14" x14ac:dyDescent="0.25">
      <c r="A10" s="26"/>
      <c r="B10" s="26" t="s">
        <v>66</v>
      </c>
      <c r="C10" s="26">
        <v>12180</v>
      </c>
      <c r="D10" s="26"/>
      <c r="E10" s="26">
        <v>12180</v>
      </c>
      <c r="F10" s="30"/>
      <c r="G10" s="1">
        <v>4060</v>
      </c>
      <c r="H10" s="1"/>
      <c r="I10" s="1">
        <f>+E10+G10</f>
        <v>16240</v>
      </c>
      <c r="J10" s="1"/>
      <c r="K10" s="1"/>
      <c r="L10" s="1"/>
      <c r="M10" s="1">
        <v>16240</v>
      </c>
      <c r="N10" s="1"/>
    </row>
    <row r="11" spans="1:14" x14ac:dyDescent="0.25">
      <c r="A11" s="26"/>
      <c r="B11" s="26" t="s">
        <v>64</v>
      </c>
      <c r="C11" s="26">
        <v>14105</v>
      </c>
      <c r="D11" s="26"/>
      <c r="E11" s="26">
        <v>14105</v>
      </c>
      <c r="F11" s="30"/>
      <c r="G11" s="1"/>
      <c r="H11" s="1">
        <v>7150</v>
      </c>
      <c r="I11" s="1">
        <f>+E11-H11</f>
        <v>6955</v>
      </c>
      <c r="J11" s="1"/>
      <c r="K11" s="1"/>
      <c r="L11" s="1"/>
      <c r="M11" s="1">
        <v>6955</v>
      </c>
      <c r="N11" s="1"/>
    </row>
    <row r="12" spans="1:14" x14ac:dyDescent="0.25">
      <c r="A12" s="26"/>
      <c r="B12" s="26" t="s">
        <v>12</v>
      </c>
      <c r="C12" s="26">
        <v>30015</v>
      </c>
      <c r="D12" s="26"/>
      <c r="E12" s="26">
        <v>30015</v>
      </c>
      <c r="F12" s="30"/>
      <c r="G12" s="1"/>
      <c r="H12" s="1"/>
      <c r="I12" s="1">
        <v>30015</v>
      </c>
      <c r="J12" s="1"/>
      <c r="K12" s="1">
        <v>30015</v>
      </c>
      <c r="L12" s="1"/>
      <c r="M12" s="1"/>
      <c r="N12" s="1"/>
    </row>
    <row r="13" spans="1:14" x14ac:dyDescent="0.25">
      <c r="A13" s="26"/>
      <c r="B13" s="26" t="s">
        <v>24</v>
      </c>
      <c r="C13" s="26"/>
      <c r="D13" s="26">
        <v>42900</v>
      </c>
      <c r="E13" s="26"/>
      <c r="F13" s="30">
        <v>42900</v>
      </c>
      <c r="G13" s="1"/>
      <c r="H13" s="1"/>
      <c r="I13" s="1"/>
      <c r="J13" s="1">
        <v>42900</v>
      </c>
      <c r="K13" s="1"/>
      <c r="L13" s="1"/>
      <c r="M13" s="1"/>
      <c r="N13" s="1">
        <v>42900</v>
      </c>
    </row>
    <row r="14" spans="1:14" x14ac:dyDescent="0.25">
      <c r="A14" s="26"/>
      <c r="B14" s="26" t="s">
        <v>23</v>
      </c>
      <c r="C14" s="26">
        <v>52200</v>
      </c>
      <c r="D14" s="26"/>
      <c r="E14" s="26">
        <v>52200</v>
      </c>
      <c r="F14" s="30"/>
      <c r="G14" s="1">
        <v>7457</v>
      </c>
      <c r="H14" s="1"/>
      <c r="I14" s="1">
        <f>+E14+G14</f>
        <v>59657</v>
      </c>
      <c r="J14" s="1"/>
      <c r="K14" s="1"/>
      <c r="L14" s="1"/>
      <c r="M14" s="1">
        <v>59657</v>
      </c>
      <c r="N14" s="1"/>
    </row>
    <row r="15" spans="1:14" x14ac:dyDescent="0.25">
      <c r="A15" s="26"/>
      <c r="B15" s="26" t="s">
        <v>26</v>
      </c>
      <c r="C15" s="26">
        <v>140000</v>
      </c>
      <c r="D15" s="26">
        <v>85600</v>
      </c>
      <c r="E15" s="26">
        <f>+C15-D15</f>
        <v>54400</v>
      </c>
      <c r="F15" s="30"/>
      <c r="G15" s="1"/>
      <c r="H15" s="1"/>
      <c r="I15" s="1">
        <v>54400</v>
      </c>
      <c r="J15" s="1"/>
      <c r="K15" s="1"/>
      <c r="L15" s="1"/>
      <c r="M15" s="1">
        <v>54400</v>
      </c>
      <c r="N15" s="1"/>
    </row>
    <row r="16" spans="1:14" x14ac:dyDescent="0.25">
      <c r="A16" s="26"/>
      <c r="B16" s="26" t="s">
        <v>28</v>
      </c>
      <c r="C16" s="26">
        <v>10000</v>
      </c>
      <c r="D16" s="26"/>
      <c r="E16" s="26">
        <v>10000</v>
      </c>
      <c r="F16" s="30"/>
      <c r="G16" s="1">
        <v>667</v>
      </c>
      <c r="H16" s="1"/>
      <c r="I16" s="1">
        <f>+E16+G16</f>
        <v>10667</v>
      </c>
      <c r="J16" s="1"/>
      <c r="K16" s="1"/>
      <c r="L16" s="1"/>
      <c r="M16" s="1">
        <v>10667</v>
      </c>
      <c r="N16" s="1"/>
    </row>
    <row r="17" spans="1:15" x14ac:dyDescent="0.25">
      <c r="A17" s="26"/>
      <c r="B17" s="26" t="s">
        <v>67</v>
      </c>
      <c r="C17" s="26"/>
      <c r="D17" s="26">
        <v>800</v>
      </c>
      <c r="E17" s="26"/>
      <c r="F17" s="30">
        <v>800</v>
      </c>
      <c r="G17" s="1"/>
      <c r="H17" s="1"/>
      <c r="I17" s="1"/>
      <c r="J17" s="1">
        <v>800</v>
      </c>
      <c r="K17" s="1"/>
      <c r="L17" s="1"/>
      <c r="M17" s="1"/>
      <c r="N17" s="1">
        <v>800</v>
      </c>
    </row>
    <row r="18" spans="1:15" x14ac:dyDescent="0.25">
      <c r="A18" s="26"/>
      <c r="B18" s="26" t="s">
        <v>68</v>
      </c>
      <c r="C18" s="26">
        <v>4000</v>
      </c>
      <c r="D18" s="26"/>
      <c r="E18" s="26">
        <v>4000</v>
      </c>
      <c r="F18" s="30"/>
      <c r="G18" s="1"/>
      <c r="H18" s="1"/>
      <c r="I18" s="1">
        <v>4000</v>
      </c>
      <c r="J18" s="1"/>
      <c r="K18" s="1">
        <v>4000</v>
      </c>
      <c r="L18" s="1"/>
      <c r="M18" s="1"/>
      <c r="N18" s="1"/>
    </row>
    <row r="19" spans="1:15" x14ac:dyDescent="0.25">
      <c r="A19" s="26"/>
      <c r="B19" s="26" t="s">
        <v>69</v>
      </c>
      <c r="C19" s="26"/>
      <c r="D19" s="26">
        <v>620</v>
      </c>
      <c r="E19" s="26"/>
      <c r="F19" s="30">
        <v>620</v>
      </c>
      <c r="G19" s="1"/>
      <c r="H19" s="1"/>
      <c r="I19" s="1"/>
      <c r="J19" s="1">
        <v>620</v>
      </c>
      <c r="K19" s="1"/>
      <c r="L19" s="1"/>
      <c r="M19" s="1"/>
      <c r="N19" s="1">
        <v>620</v>
      </c>
    </row>
    <row r="20" spans="1:15" x14ac:dyDescent="0.25">
      <c r="A20" s="26"/>
      <c r="B20" s="26" t="s">
        <v>87</v>
      </c>
      <c r="C20" s="26">
        <v>70500</v>
      </c>
      <c r="D20" s="26"/>
      <c r="E20" s="26">
        <v>70500</v>
      </c>
      <c r="F20" s="30"/>
      <c r="G20" s="1"/>
      <c r="H20" s="1"/>
      <c r="I20" s="1">
        <v>70500</v>
      </c>
      <c r="J20" s="1"/>
      <c r="K20" s="1"/>
      <c r="L20" s="1"/>
      <c r="M20" s="1">
        <v>70500</v>
      </c>
      <c r="N20" s="1"/>
    </row>
    <row r="21" spans="1:15" x14ac:dyDescent="0.25">
      <c r="A21" s="26"/>
      <c r="B21" s="26" t="s">
        <v>14</v>
      </c>
      <c r="C21" s="26"/>
      <c r="D21" s="26">
        <v>47850</v>
      </c>
      <c r="E21" s="26"/>
      <c r="F21" s="30">
        <v>47850</v>
      </c>
      <c r="G21" s="1"/>
      <c r="H21" s="1"/>
      <c r="I21" s="1"/>
      <c r="J21" s="1">
        <v>47850</v>
      </c>
      <c r="K21" s="1"/>
      <c r="L21" s="1">
        <v>47850</v>
      </c>
      <c r="M21" s="1"/>
      <c r="N21" s="1"/>
    </row>
    <row r="22" spans="1:15" x14ac:dyDescent="0.25">
      <c r="A22" s="26"/>
      <c r="B22" s="26" t="s">
        <v>35</v>
      </c>
      <c r="C22" s="26"/>
      <c r="D22" s="26">
        <v>7150</v>
      </c>
      <c r="E22" s="26"/>
      <c r="F22" s="30">
        <v>7150</v>
      </c>
      <c r="G22" s="1">
        <v>7150</v>
      </c>
      <c r="H22" s="1"/>
      <c r="I22" s="1"/>
      <c r="J22" s="1">
        <v>0</v>
      </c>
      <c r="K22" s="1"/>
      <c r="L22" s="1"/>
      <c r="M22" s="1"/>
      <c r="N22" s="1"/>
    </row>
    <row r="23" spans="1:15" x14ac:dyDescent="0.25">
      <c r="A23" s="26"/>
      <c r="B23" s="26" t="s">
        <v>70</v>
      </c>
      <c r="C23" s="26">
        <v>1650</v>
      </c>
      <c r="D23" s="26"/>
      <c r="E23" s="26">
        <v>1650</v>
      </c>
      <c r="F23" s="30"/>
      <c r="G23" s="1"/>
      <c r="H23" s="1"/>
      <c r="I23" s="1">
        <v>1650</v>
      </c>
      <c r="J23" s="1"/>
      <c r="K23" s="1">
        <v>1650</v>
      </c>
      <c r="L23" s="1"/>
      <c r="M23" s="1"/>
      <c r="N23" s="1"/>
    </row>
    <row r="24" spans="1:15" x14ac:dyDescent="0.25">
      <c r="A24" s="26"/>
      <c r="B24" s="26" t="s">
        <v>17</v>
      </c>
      <c r="C24" s="26"/>
      <c r="D24" s="26">
        <v>1650</v>
      </c>
      <c r="E24" s="26"/>
      <c r="F24" s="30">
        <v>1650</v>
      </c>
      <c r="G24" s="1"/>
      <c r="H24" s="1"/>
      <c r="I24" s="1"/>
      <c r="J24" s="1">
        <v>1650</v>
      </c>
      <c r="K24" s="1"/>
      <c r="L24" s="1"/>
      <c r="M24" s="1"/>
      <c r="N24" s="1">
        <v>1650</v>
      </c>
    </row>
    <row r="25" spans="1:15" x14ac:dyDescent="0.25">
      <c r="A25" s="26"/>
      <c r="B25" s="26"/>
      <c r="C25" s="27">
        <f>SUM(C5:C24)</f>
        <v>599650</v>
      </c>
      <c r="D25" s="27">
        <f>SUM(D5:D24)</f>
        <v>599650</v>
      </c>
      <c r="E25" s="27">
        <f>SUM(E5:E24)</f>
        <v>430970</v>
      </c>
      <c r="F25" s="31">
        <v>430970</v>
      </c>
      <c r="G25" s="1"/>
      <c r="H25" s="1"/>
      <c r="I25" s="1"/>
      <c r="J25" s="1"/>
      <c r="K25" s="1"/>
      <c r="L25" s="1"/>
      <c r="M25" s="1"/>
      <c r="N25" s="1"/>
    </row>
    <row r="26" spans="1:15" x14ac:dyDescent="0.25">
      <c r="G26" s="1"/>
      <c r="H26" s="1"/>
      <c r="I26" s="1"/>
      <c r="J26" s="1"/>
      <c r="K26" s="1"/>
      <c r="L26" s="1"/>
      <c r="M26" s="1"/>
      <c r="N26" s="1"/>
    </row>
    <row r="27" spans="1:15" x14ac:dyDescent="0.25">
      <c r="B27" s="33" t="s">
        <v>36</v>
      </c>
      <c r="G27" s="1">
        <v>20000</v>
      </c>
      <c r="H27" s="1">
        <v>18577</v>
      </c>
      <c r="I27" s="1">
        <v>20000</v>
      </c>
      <c r="J27" s="1">
        <v>18577</v>
      </c>
      <c r="K27" s="1">
        <v>20000</v>
      </c>
      <c r="L27" s="1">
        <v>18577</v>
      </c>
      <c r="M27" s="1"/>
      <c r="N27" s="1"/>
      <c r="O27">
        <f>+K27-L27</f>
        <v>1423</v>
      </c>
    </row>
    <row r="28" spans="1:15" x14ac:dyDescent="0.25">
      <c r="B28" s="33" t="s">
        <v>80</v>
      </c>
      <c r="H28">
        <v>10500</v>
      </c>
      <c r="J28">
        <v>10500</v>
      </c>
      <c r="L28">
        <v>10500</v>
      </c>
    </row>
    <row r="29" spans="1:15" x14ac:dyDescent="0.25">
      <c r="B29" s="33" t="s">
        <v>52</v>
      </c>
      <c r="G29">
        <v>63333</v>
      </c>
      <c r="H29">
        <v>12184</v>
      </c>
      <c r="I29">
        <f>+G29-H29</f>
        <v>51149</v>
      </c>
      <c r="K29">
        <v>51149</v>
      </c>
    </row>
    <row r="30" spans="1:15" x14ac:dyDescent="0.25">
      <c r="B30" s="33" t="s">
        <v>92</v>
      </c>
      <c r="G30">
        <v>338</v>
      </c>
      <c r="I30">
        <v>338</v>
      </c>
      <c r="K30">
        <v>338</v>
      </c>
    </row>
    <row r="31" spans="1:15" x14ac:dyDescent="0.25">
      <c r="B31" s="33" t="s">
        <v>93</v>
      </c>
      <c r="H31">
        <v>338</v>
      </c>
      <c r="J31">
        <v>338</v>
      </c>
      <c r="N31">
        <v>338</v>
      </c>
    </row>
    <row r="32" spans="1:15" x14ac:dyDescent="0.25">
      <c r="B32" s="33" t="s">
        <v>94</v>
      </c>
      <c r="G32">
        <v>994</v>
      </c>
      <c r="I32">
        <v>994</v>
      </c>
      <c r="K32">
        <v>994</v>
      </c>
    </row>
    <row r="33" spans="2:14" x14ac:dyDescent="0.25">
      <c r="B33" s="33" t="s">
        <v>95</v>
      </c>
      <c r="H33">
        <v>994</v>
      </c>
      <c r="J33">
        <v>994</v>
      </c>
      <c r="N33">
        <v>994</v>
      </c>
    </row>
    <row r="34" spans="2:14" x14ac:dyDescent="0.25">
      <c r="B34" s="33" t="s">
        <v>96</v>
      </c>
      <c r="G34">
        <v>89</v>
      </c>
      <c r="I34">
        <v>89</v>
      </c>
      <c r="K34">
        <v>89</v>
      </c>
    </row>
    <row r="35" spans="2:14" x14ac:dyDescent="0.25">
      <c r="B35" s="33" t="s">
        <v>97</v>
      </c>
      <c r="H35">
        <v>89</v>
      </c>
      <c r="J35">
        <v>89</v>
      </c>
      <c r="N35">
        <v>89</v>
      </c>
    </row>
    <row r="36" spans="2:14" x14ac:dyDescent="0.25">
      <c r="B36" s="33" t="s">
        <v>98</v>
      </c>
      <c r="H36">
        <v>63333</v>
      </c>
      <c r="J36">
        <v>63333</v>
      </c>
      <c r="N36">
        <v>63333</v>
      </c>
    </row>
    <row r="37" spans="2:14" x14ac:dyDescent="0.25">
      <c r="B37" s="33" t="s">
        <v>81</v>
      </c>
      <c r="G37">
        <v>681</v>
      </c>
      <c r="I37">
        <v>681</v>
      </c>
      <c r="K37">
        <v>681</v>
      </c>
    </row>
    <row r="38" spans="2:14" x14ac:dyDescent="0.25">
      <c r="B38" s="33" t="s">
        <v>58</v>
      </c>
      <c r="H38">
        <v>681</v>
      </c>
      <c r="J38">
        <v>681</v>
      </c>
      <c r="N38">
        <v>681</v>
      </c>
    </row>
    <row r="40" spans="2:14" x14ac:dyDescent="0.25">
      <c r="G40" s="34">
        <f>SUM(G5:G38)</f>
        <v>133846</v>
      </c>
      <c r="H40" s="34">
        <f>SUM(H5:H39)</f>
        <v>133846</v>
      </c>
      <c r="I40" s="34">
        <f>SUM(I5:I38)</f>
        <v>518332</v>
      </c>
      <c r="J40" s="34">
        <f>SUM(J5:J38)</f>
        <v>518332</v>
      </c>
      <c r="K40" s="35">
        <f>SUM(K5:K38)</f>
        <v>108916</v>
      </c>
      <c r="L40" s="35">
        <f>SUM(L5:L39)</f>
        <v>76927</v>
      </c>
      <c r="M40" s="35">
        <f>SUM(M5:M38)</f>
        <v>409416</v>
      </c>
      <c r="N40" s="35">
        <f>SUM(N5:N39)</f>
        <v>441405</v>
      </c>
    </row>
    <row r="41" spans="2:14" x14ac:dyDescent="0.25">
      <c r="L41">
        <f>+K40-L40</f>
        <v>31989</v>
      </c>
      <c r="N41">
        <v>-31989</v>
      </c>
    </row>
    <row r="43" spans="2:14" x14ac:dyDescent="0.25">
      <c r="K43" s="34">
        <f>SUM(K40)</f>
        <v>108916</v>
      </c>
      <c r="L43" s="34">
        <f>SUM(L40:L42)</f>
        <v>108916</v>
      </c>
      <c r="M43" s="34">
        <f>SUM(M40:M42)</f>
        <v>409416</v>
      </c>
      <c r="N43" s="34">
        <f>SUM(N40:N42)</f>
        <v>409416</v>
      </c>
    </row>
  </sheetData>
  <mergeCells count="9">
    <mergeCell ref="G1:K1"/>
    <mergeCell ref="K3:L3"/>
    <mergeCell ref="M3:N3"/>
    <mergeCell ref="A3:A4"/>
    <mergeCell ref="B3:B4"/>
    <mergeCell ref="C3:D3"/>
    <mergeCell ref="E3:F3"/>
    <mergeCell ref="G3:H3"/>
    <mergeCell ref="I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workbookViewId="0">
      <selection activeCell="F26" sqref="F26"/>
    </sheetView>
  </sheetViews>
  <sheetFormatPr baseColWidth="10" defaultRowHeight="15" x14ac:dyDescent="0.25"/>
  <cols>
    <col min="1" max="1" width="30.5703125" customWidth="1"/>
    <col min="2" max="2" width="11.5703125" customWidth="1"/>
    <col min="6" max="6" width="36.42578125" customWidth="1"/>
  </cols>
  <sheetData>
    <row r="2" spans="1:7" x14ac:dyDescent="0.25">
      <c r="D2" t="s">
        <v>74</v>
      </c>
    </row>
    <row r="3" spans="1:7" x14ac:dyDescent="0.25">
      <c r="D3" t="s">
        <v>99</v>
      </c>
    </row>
    <row r="4" spans="1:7" x14ac:dyDescent="0.25">
      <c r="D4" t="s">
        <v>100</v>
      </c>
    </row>
    <row r="5" spans="1:7" ht="21" x14ac:dyDescent="0.35">
      <c r="A5" s="39" t="s">
        <v>77</v>
      </c>
      <c r="F5" s="39" t="s">
        <v>101</v>
      </c>
    </row>
    <row r="6" spans="1:7" x14ac:dyDescent="0.25">
      <c r="A6" s="40" t="s">
        <v>103</v>
      </c>
      <c r="F6" s="40" t="s">
        <v>116</v>
      </c>
    </row>
    <row r="7" spans="1:7" x14ac:dyDescent="0.25">
      <c r="A7" s="36" t="s">
        <v>104</v>
      </c>
      <c r="B7" s="36"/>
      <c r="F7" t="s">
        <v>118</v>
      </c>
      <c r="G7">
        <v>42900</v>
      </c>
    </row>
    <row r="8" spans="1:7" x14ac:dyDescent="0.25">
      <c r="A8" t="s">
        <v>4</v>
      </c>
      <c r="C8">
        <v>92420</v>
      </c>
      <c r="F8" t="s">
        <v>119</v>
      </c>
      <c r="G8">
        <v>800</v>
      </c>
    </row>
    <row r="9" spans="1:7" x14ac:dyDescent="0.25">
      <c r="A9" t="s">
        <v>5</v>
      </c>
      <c r="C9">
        <v>80000</v>
      </c>
      <c r="F9" t="s">
        <v>120</v>
      </c>
      <c r="G9">
        <v>620</v>
      </c>
    </row>
    <row r="10" spans="1:7" x14ac:dyDescent="0.25">
      <c r="A10" t="s">
        <v>88</v>
      </c>
      <c r="C10">
        <v>54400</v>
      </c>
      <c r="F10" t="s">
        <v>17</v>
      </c>
      <c r="G10">
        <v>1650</v>
      </c>
    </row>
    <row r="11" spans="1:7" x14ac:dyDescent="0.25">
      <c r="F11" t="s">
        <v>121</v>
      </c>
      <c r="G11">
        <v>681</v>
      </c>
    </row>
    <row r="12" spans="1:7" x14ac:dyDescent="0.25">
      <c r="A12" s="36" t="s">
        <v>105</v>
      </c>
    </row>
    <row r="13" spans="1:7" x14ac:dyDescent="0.25">
      <c r="A13" t="s">
        <v>79</v>
      </c>
      <c r="C13">
        <v>18577</v>
      </c>
    </row>
    <row r="14" spans="1:7" x14ac:dyDescent="0.25">
      <c r="F14" s="40" t="s">
        <v>117</v>
      </c>
    </row>
    <row r="15" spans="1:7" x14ac:dyDescent="0.25">
      <c r="A15" s="36" t="s">
        <v>107</v>
      </c>
      <c r="F15" t="s">
        <v>10</v>
      </c>
      <c r="G15">
        <v>140000</v>
      </c>
    </row>
    <row r="16" spans="1:7" x14ac:dyDescent="0.25">
      <c r="A16" t="s">
        <v>106</v>
      </c>
      <c r="C16">
        <v>6955</v>
      </c>
    </row>
    <row r="17" spans="1:7" ht="23.25" x14ac:dyDescent="0.35">
      <c r="F17" s="42" t="s">
        <v>102</v>
      </c>
    </row>
    <row r="18" spans="1:7" x14ac:dyDescent="0.25">
      <c r="A18" s="40" t="s">
        <v>109</v>
      </c>
      <c r="F18" s="36" t="s">
        <v>7</v>
      </c>
    </row>
    <row r="19" spans="1:7" x14ac:dyDescent="0.25">
      <c r="A19" s="36" t="s">
        <v>108</v>
      </c>
      <c r="B19" s="36"/>
      <c r="F19" t="s">
        <v>122</v>
      </c>
      <c r="G19">
        <v>190000</v>
      </c>
    </row>
    <row r="20" spans="1:7" x14ac:dyDescent="0.25">
      <c r="A20" t="s">
        <v>87</v>
      </c>
      <c r="C20">
        <v>70500</v>
      </c>
    </row>
    <row r="21" spans="1:7" x14ac:dyDescent="0.25">
      <c r="F21" t="s">
        <v>98</v>
      </c>
      <c r="G21">
        <v>63333</v>
      </c>
    </row>
    <row r="22" spans="1:7" x14ac:dyDescent="0.25">
      <c r="A22" s="36" t="s">
        <v>110</v>
      </c>
      <c r="F22" t="s">
        <v>123</v>
      </c>
      <c r="G22">
        <v>-31989</v>
      </c>
    </row>
    <row r="23" spans="1:7" x14ac:dyDescent="0.25">
      <c r="A23" t="s">
        <v>111</v>
      </c>
      <c r="B23">
        <v>16240</v>
      </c>
    </row>
    <row r="24" spans="1:7" x14ac:dyDescent="0.25">
      <c r="A24" t="s">
        <v>112</v>
      </c>
      <c r="B24" s="41">
        <v>-338</v>
      </c>
      <c r="C24">
        <f>SUM(B23:B24)</f>
        <v>15902</v>
      </c>
      <c r="F24" s="37" t="s">
        <v>125</v>
      </c>
      <c r="G24" s="37">
        <f ca="1">SUM(G6:G29)</f>
        <v>407995</v>
      </c>
    </row>
    <row r="25" spans="1:7" x14ac:dyDescent="0.25">
      <c r="A25" t="s">
        <v>113</v>
      </c>
      <c r="B25">
        <v>59657</v>
      </c>
    </row>
    <row r="26" spans="1:7" x14ac:dyDescent="0.25">
      <c r="A26" t="s">
        <v>114</v>
      </c>
      <c r="B26" s="41">
        <v>-994</v>
      </c>
      <c r="C26">
        <f>SUM(B25:B26)</f>
        <v>58663</v>
      </c>
    </row>
    <row r="27" spans="1:7" x14ac:dyDescent="0.25">
      <c r="A27" t="s">
        <v>85</v>
      </c>
      <c r="B27">
        <v>10667</v>
      </c>
    </row>
    <row r="28" spans="1:7" x14ac:dyDescent="0.25">
      <c r="A28" t="s">
        <v>115</v>
      </c>
      <c r="B28" s="41">
        <v>-89</v>
      </c>
      <c r="C28">
        <f>SUM(B27:B28)</f>
        <v>10578</v>
      </c>
    </row>
    <row r="30" spans="1:7" x14ac:dyDescent="0.25">
      <c r="A30" s="37" t="s">
        <v>124</v>
      </c>
      <c r="B30" s="57">
        <f>SUM(C8:C29)</f>
        <v>407995</v>
      </c>
      <c r="C30" s="58"/>
    </row>
  </sheetData>
  <mergeCells count="1">
    <mergeCell ref="B30:C30"/>
  </mergeCells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topLeftCell="A13" zoomScale="80" zoomScaleNormal="80" workbookViewId="0">
      <selection activeCell="E19" sqref="E19"/>
    </sheetView>
  </sheetViews>
  <sheetFormatPr baseColWidth="10" defaultRowHeight="15" x14ac:dyDescent="0.25"/>
  <cols>
    <col min="2" max="2" width="45.140625" customWidth="1"/>
    <col min="7" max="7" width="13.5703125" bestFit="1" customWidth="1"/>
  </cols>
  <sheetData>
    <row r="2" spans="1:7" x14ac:dyDescent="0.25">
      <c r="D2" s="59" t="s">
        <v>126</v>
      </c>
      <c r="E2" s="59"/>
      <c r="F2" s="59"/>
      <c r="G2" s="59"/>
    </row>
    <row r="3" spans="1:7" x14ac:dyDescent="0.25">
      <c r="D3" s="60" t="s">
        <v>127</v>
      </c>
      <c r="E3" s="60"/>
      <c r="F3" s="60"/>
      <c r="G3" s="60"/>
    </row>
    <row r="4" spans="1:7" x14ac:dyDescent="0.25">
      <c r="D4" s="60" t="s">
        <v>128</v>
      </c>
      <c r="E4" s="60"/>
      <c r="F4" s="60"/>
      <c r="G4" s="60"/>
    </row>
    <row r="5" spans="1:7" ht="18.75" x14ac:dyDescent="0.3">
      <c r="B5" s="36" t="s">
        <v>14</v>
      </c>
      <c r="G5" s="38">
        <v>47850</v>
      </c>
    </row>
    <row r="6" spans="1:7" x14ac:dyDescent="0.25">
      <c r="A6" t="s">
        <v>129</v>
      </c>
      <c r="B6" s="36" t="s">
        <v>130</v>
      </c>
    </row>
    <row r="7" spans="1:7" x14ac:dyDescent="0.25">
      <c r="B7" s="34" t="s">
        <v>48</v>
      </c>
      <c r="D7" s="34">
        <v>20000</v>
      </c>
    </row>
    <row r="8" spans="1:7" x14ac:dyDescent="0.25">
      <c r="B8" s="34" t="s">
        <v>12</v>
      </c>
      <c r="D8" s="43">
        <v>30015</v>
      </c>
    </row>
    <row r="9" spans="1:7" x14ac:dyDescent="0.25">
      <c r="B9" s="44" t="s">
        <v>131</v>
      </c>
      <c r="E9" s="44">
        <f>SUM(D7:D8)</f>
        <v>50015</v>
      </c>
    </row>
    <row r="10" spans="1:7" x14ac:dyDescent="0.25">
      <c r="B10" s="45" t="s">
        <v>139</v>
      </c>
      <c r="E10" s="45">
        <v>-18577</v>
      </c>
    </row>
    <row r="11" spans="1:7" ht="18.75" x14ac:dyDescent="0.3">
      <c r="B11" s="46" t="s">
        <v>130</v>
      </c>
      <c r="C11" s="46"/>
      <c r="D11" s="46"/>
      <c r="E11" s="46"/>
      <c r="F11" s="46"/>
      <c r="G11" s="47">
        <v>-31438</v>
      </c>
    </row>
    <row r="13" spans="1:7" ht="18.75" x14ac:dyDescent="0.3">
      <c r="B13" t="s">
        <v>132</v>
      </c>
      <c r="G13" s="38">
        <v>16412</v>
      </c>
    </row>
    <row r="16" spans="1:7" x14ac:dyDescent="0.25">
      <c r="A16" t="s">
        <v>129</v>
      </c>
      <c r="B16" s="36" t="s">
        <v>133</v>
      </c>
    </row>
    <row r="17" spans="1:7" x14ac:dyDescent="0.25">
      <c r="B17" t="s">
        <v>134</v>
      </c>
      <c r="D17">
        <v>4000</v>
      </c>
    </row>
    <row r="18" spans="1:7" x14ac:dyDescent="0.25">
      <c r="B18" t="s">
        <v>92</v>
      </c>
      <c r="D18">
        <v>338</v>
      </c>
    </row>
    <row r="19" spans="1:7" x14ac:dyDescent="0.25">
      <c r="B19" t="s">
        <v>94</v>
      </c>
      <c r="D19">
        <v>994</v>
      </c>
    </row>
    <row r="20" spans="1:7" x14ac:dyDescent="0.25">
      <c r="B20" t="s">
        <v>96</v>
      </c>
      <c r="D20" s="41">
        <v>89</v>
      </c>
      <c r="E20" s="41"/>
      <c r="F20" s="41"/>
    </row>
    <row r="21" spans="1:7" x14ac:dyDescent="0.25">
      <c r="G21">
        <v>-5421</v>
      </c>
    </row>
    <row r="23" spans="1:7" x14ac:dyDescent="0.25">
      <c r="B23" s="36" t="s">
        <v>135</v>
      </c>
    </row>
    <row r="24" spans="1:7" x14ac:dyDescent="0.25">
      <c r="B24" t="s">
        <v>16</v>
      </c>
      <c r="D24" s="41">
        <v>1650</v>
      </c>
      <c r="E24" s="41"/>
      <c r="F24" s="41"/>
      <c r="G24">
        <v>-1650</v>
      </c>
    </row>
    <row r="25" spans="1:7" x14ac:dyDescent="0.25">
      <c r="F25" s="41"/>
      <c r="G25" s="41"/>
    </row>
    <row r="26" spans="1:7" ht="18.75" x14ac:dyDescent="0.3">
      <c r="B26" s="36" t="s">
        <v>136</v>
      </c>
      <c r="G26" s="38">
        <f>+G13+G21+G24</f>
        <v>9341</v>
      </c>
    </row>
    <row r="28" spans="1:7" x14ac:dyDescent="0.25">
      <c r="A28" s="36" t="s">
        <v>137</v>
      </c>
      <c r="B28" s="36"/>
    </row>
    <row r="29" spans="1:7" x14ac:dyDescent="0.25">
      <c r="B29" t="s">
        <v>80</v>
      </c>
      <c r="G29">
        <v>10500</v>
      </c>
    </row>
    <row r="30" spans="1:7" x14ac:dyDescent="0.25">
      <c r="B30" t="s">
        <v>52</v>
      </c>
      <c r="G30">
        <v>-51149</v>
      </c>
    </row>
    <row r="31" spans="1:7" x14ac:dyDescent="0.25">
      <c r="B31" t="s">
        <v>81</v>
      </c>
      <c r="F31" s="41"/>
      <c r="G31" s="41">
        <v>-681</v>
      </c>
    </row>
    <row r="32" spans="1:7" ht="28.5" x14ac:dyDescent="0.45">
      <c r="B32" s="48" t="s">
        <v>138</v>
      </c>
      <c r="C32" s="48"/>
      <c r="D32" s="48"/>
      <c r="E32" s="48"/>
      <c r="F32" s="48"/>
      <c r="G32" s="48">
        <f>SUM(G26:G31)</f>
        <v>-31989</v>
      </c>
    </row>
  </sheetData>
  <mergeCells count="3">
    <mergeCell ref="D2:G2"/>
    <mergeCell ref="D3:G3"/>
    <mergeCell ref="D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Hoja3</vt:lpstr>
      <vt:lpstr>Hoja4</vt:lpstr>
      <vt:lpstr>Hoja5</vt:lpstr>
      <vt:lpstr>Hoja6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</cp:lastModifiedBy>
  <dcterms:created xsi:type="dcterms:W3CDTF">2014-06-08T19:42:45Z</dcterms:created>
  <dcterms:modified xsi:type="dcterms:W3CDTF">2014-10-27T21:17:08Z</dcterms:modified>
</cp:coreProperties>
</file>