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8915" windowHeight="7935"/>
  </bookViews>
  <sheets>
    <sheet name="Para el Est. Flujo de Efectivo" sheetId="2" r:id="rId1"/>
    <sheet name="Para el Est. Camb Situa Finan" sheetId="3" r:id="rId2"/>
  </sheets>
  <calcPr calcId="144525"/>
</workbook>
</file>

<file path=xl/calcChain.xml><?xml version="1.0" encoding="utf-8"?>
<calcChain xmlns="http://schemas.openxmlformats.org/spreadsheetml/2006/main">
  <c r="F73" i="2" l="1"/>
  <c r="F72" i="2"/>
  <c r="F71" i="2"/>
  <c r="F70" i="2"/>
  <c r="F69" i="2"/>
  <c r="F68" i="2"/>
  <c r="D63" i="2"/>
  <c r="D62" i="2"/>
  <c r="F62" i="2" s="1"/>
  <c r="E61" i="2"/>
  <c r="D61" i="2"/>
  <c r="F61" i="2" s="1"/>
  <c r="F60" i="2"/>
  <c r="D60" i="2"/>
  <c r="D59" i="2"/>
  <c r="D58" i="2"/>
  <c r="F58" i="2" s="1"/>
  <c r="C58" i="2"/>
  <c r="D57" i="2"/>
  <c r="D56" i="2"/>
  <c r="F56" i="2" s="1"/>
  <c r="C56" i="2"/>
  <c r="D55" i="2"/>
  <c r="D54" i="2"/>
  <c r="F54" i="2" s="1"/>
  <c r="F73" i="3"/>
  <c r="K53" i="3"/>
  <c r="D59" i="3"/>
  <c r="D55" i="3"/>
  <c r="E57" i="2" l="1"/>
  <c r="E63" i="2" s="1"/>
  <c r="F63" i="2" s="1"/>
  <c r="F72" i="3"/>
  <c r="F71" i="3"/>
  <c r="F70" i="3"/>
  <c r="F69" i="3"/>
  <c r="F68" i="3"/>
  <c r="D63" i="3"/>
  <c r="D62" i="3"/>
  <c r="F62" i="3" s="1"/>
  <c r="D61" i="3"/>
  <c r="F60" i="3"/>
  <c r="D60" i="3"/>
  <c r="C58" i="3"/>
  <c r="D58" i="3" s="1"/>
  <c r="F58" i="3" s="1"/>
  <c r="D57" i="3"/>
  <c r="C56" i="3"/>
  <c r="D56" i="3" s="1"/>
  <c r="F56" i="3" s="1"/>
  <c r="D54" i="3"/>
  <c r="F54" i="3" s="1"/>
  <c r="D47" i="3"/>
  <c r="F47" i="3" s="1"/>
  <c r="D42" i="3"/>
  <c r="G42" i="3" s="1"/>
  <c r="D41" i="3"/>
  <c r="G41" i="3" s="1"/>
  <c r="E40" i="3"/>
  <c r="D40" i="3"/>
  <c r="G39" i="3"/>
  <c r="D39" i="3"/>
  <c r="G38" i="3"/>
  <c r="D38" i="3"/>
  <c r="G37" i="3"/>
  <c r="D37" i="3"/>
  <c r="D31" i="3"/>
  <c r="E31" i="3" s="1"/>
  <c r="E30" i="3"/>
  <c r="D30" i="3"/>
  <c r="F30" i="3" s="1"/>
  <c r="C29" i="3"/>
  <c r="B29" i="3"/>
  <c r="D29" i="3" s="1"/>
  <c r="F29" i="3" s="1"/>
  <c r="E24" i="3"/>
  <c r="D24" i="3"/>
  <c r="F24" i="3" s="1"/>
  <c r="E23" i="3"/>
  <c r="D23" i="3"/>
  <c r="F23" i="3" s="1"/>
  <c r="E22" i="3"/>
  <c r="D22" i="3"/>
  <c r="F22" i="3" s="1"/>
  <c r="D21" i="3"/>
  <c r="F21" i="3" s="1"/>
  <c r="D20" i="3"/>
  <c r="F20" i="3" s="1"/>
  <c r="D15" i="3"/>
  <c r="G15" i="3" s="1"/>
  <c r="D14" i="3"/>
  <c r="G14" i="3" s="1"/>
  <c r="D13" i="3"/>
  <c r="G13" i="3" s="1"/>
  <c r="D12" i="3"/>
  <c r="G12" i="3" s="1"/>
  <c r="C7" i="3"/>
  <c r="B7" i="3"/>
  <c r="D3" i="3"/>
  <c r="F47" i="2"/>
  <c r="D47" i="2"/>
  <c r="F42" i="2"/>
  <c r="D42" i="2"/>
  <c r="F41" i="2"/>
  <c r="D41" i="2"/>
  <c r="E40" i="2"/>
  <c r="D40" i="2"/>
  <c r="D39" i="2"/>
  <c r="F39" i="2" s="1"/>
  <c r="D38" i="2"/>
  <c r="F38" i="2" s="1"/>
  <c r="D37" i="2"/>
  <c r="F37" i="2" s="1"/>
  <c r="E31" i="2"/>
  <c r="D31" i="2"/>
  <c r="F31" i="2" s="1"/>
  <c r="E30" i="2"/>
  <c r="D30" i="2"/>
  <c r="F30" i="2" s="1"/>
  <c r="C29" i="2"/>
  <c r="B29" i="2"/>
  <c r="D29" i="2" s="1"/>
  <c r="E24" i="2"/>
  <c r="D24" i="2"/>
  <c r="F24" i="2" s="1"/>
  <c r="E23" i="2"/>
  <c r="D23" i="2"/>
  <c r="F23" i="2" s="1"/>
  <c r="E22" i="2"/>
  <c r="D22" i="2"/>
  <c r="F22" i="2" s="1"/>
  <c r="F21" i="2"/>
  <c r="D21" i="2"/>
  <c r="F20" i="2"/>
  <c r="D20" i="2"/>
  <c r="F15" i="2"/>
  <c r="D15" i="2"/>
  <c r="F14" i="2"/>
  <c r="D14" i="2"/>
  <c r="G13" i="2"/>
  <c r="D13" i="2"/>
  <c r="G12" i="2"/>
  <c r="G7" i="2" s="1"/>
  <c r="D12" i="2"/>
  <c r="C7" i="2"/>
  <c r="B7" i="2"/>
  <c r="D3" i="2"/>
  <c r="F40" i="2" l="1"/>
  <c r="F57" i="2"/>
  <c r="E57" i="3"/>
  <c r="E63" i="3" s="1"/>
  <c r="G40" i="3"/>
  <c r="G7" i="3" s="1"/>
  <c r="F63" i="3"/>
  <c r="E61" i="3"/>
  <c r="F61" i="3" s="1"/>
  <c r="F31" i="3"/>
  <c r="D7" i="3"/>
  <c r="E7" i="2"/>
  <c r="D7" i="2"/>
  <c r="F29" i="2"/>
  <c r="F57" i="3" l="1"/>
  <c r="F7" i="3" s="1"/>
  <c r="F6" i="3" s="1"/>
  <c r="E7" i="3"/>
  <c r="F7" i="2"/>
  <c r="H7" i="3" l="1"/>
  <c r="F6" i="2"/>
  <c r="H7" i="2"/>
</calcChain>
</file>

<file path=xl/comments1.xml><?xml version="1.0" encoding="utf-8"?>
<comments xmlns="http://schemas.openxmlformats.org/spreadsheetml/2006/main">
  <authors>
    <author>FRANKLYN</author>
  </authors>
  <commentList>
    <comment ref="A7" authorId="0">
      <text>
        <r>
          <rPr>
            <b/>
            <sz val="11"/>
            <color indexed="81"/>
            <rFont val="Tahoma"/>
            <family val="2"/>
          </rPr>
          <t xml:space="preserve">2. Agregue encima de todas las columnas una sumatoria, para validar que el resultado de sumar los valores débitos y créditos den cero (Bs0).  </t>
        </r>
        <r>
          <rPr>
            <sz val="11"/>
            <color indexed="81"/>
            <rFont val="Tahoma"/>
            <family val="2"/>
          </rPr>
          <t xml:space="preserve">
</t>
        </r>
      </text>
    </comment>
    <comment ref="B9" authorId="0">
      <text>
        <r>
          <rPr>
            <b/>
            <sz val="11"/>
            <color indexed="81"/>
            <rFont val="Tahoma"/>
            <family val="2"/>
          </rPr>
          <t>1. Póngale signo a los saldos de los dos años del balance general según la naturaleza de la cuenta (las débito positivas y las crédito negastivas) y quite todos los subtotales y totales del balance</t>
        </r>
      </text>
    </comment>
    <comment ref="D9" authorId="0">
      <text>
        <r>
          <rPr>
            <b/>
            <sz val="11"/>
            <color indexed="81"/>
            <rFont val="Tahoma"/>
            <family val="2"/>
          </rPr>
          <t>4. Agregue una columna para calcular la variación entre los dos años. La columna debe sumar Bs0</t>
        </r>
        <r>
          <rPr>
            <sz val="11"/>
            <color indexed="81"/>
            <rFont val="Tahoma"/>
            <family val="2"/>
          </rPr>
          <t xml:space="preserve">
</t>
        </r>
      </text>
    </comment>
    <comment ref="F9" authorId="0">
      <text>
        <r>
          <rPr>
            <b/>
            <sz val="11"/>
            <color indexed="9"/>
            <rFont val="Tahoma"/>
            <family val="2"/>
          </rPr>
          <t>6. Sume las columnas de variación y ajustes y el resultado obtenido multiplíquelo en la misma columna por menos uno (-1).  La columna debe sumar $0, "antes de cortar las variaciones del efectivo y pegarlas en la columna G".</t>
        </r>
        <r>
          <rPr>
            <sz val="11"/>
            <color indexed="9"/>
            <rFont val="Tahoma"/>
            <family val="2"/>
          </rPr>
          <t xml:space="preserve">
</t>
        </r>
      </text>
    </comment>
    <comment ref="G12" authorId="0">
      <text>
        <r>
          <rPr>
            <b/>
            <sz val="11"/>
            <color indexed="9"/>
            <rFont val="Tahoma"/>
            <family val="2"/>
          </rPr>
          <t>7.  Se deben cortar las variaciones del efectivo y sus equivalentes de la columan F (la suma de esta columna debe ser el valor de la columna F, pero con signo contrario), ya que la suma de las dos columnas debe ser igual a $0.  TOME TODAS LOS SALDOS QUE ESTÁN EN LA COLUMNA F "Flujos de efectivo" Y PÁSELOS AL FORMATO DEL ESTADO FINANCIERO CON LOS MISMOS SIGNOS QUE APARECEN EN ESA COLUMNA, Y "YA TIENEN SU ESTADO DE FLUJOS DE EFECTIVO!!!!!".</t>
        </r>
      </text>
    </comment>
    <comment ref="E31" authorId="0">
      <text>
        <r>
          <rPr>
            <b/>
            <sz val="9"/>
            <color indexed="81"/>
            <rFont val="Tahoma"/>
            <family val="2"/>
          </rPr>
          <t>ESTE AJUSTE SE HACE POR QUE LAS REVALORIZACIONES NO GENERAN MOVIMIENTO DE EFECTIVO</t>
        </r>
        <r>
          <rPr>
            <sz val="9"/>
            <color indexed="81"/>
            <rFont val="Tahoma"/>
            <family val="2"/>
          </rPr>
          <t xml:space="preserve">
</t>
        </r>
      </text>
    </comment>
    <comment ref="C63" authorId="0">
      <text>
        <r>
          <rPr>
            <b/>
            <sz val="11"/>
            <color indexed="81"/>
            <rFont val="Tahoma"/>
            <family val="2"/>
          </rPr>
          <t>3.  Traslade el saldo de resultados del ejercicio del año anterior a la cuenta de resultados de ejercicios anteriores. (para que la variación de resultados del ejercicio sea igual al resultado del último año).</t>
        </r>
        <r>
          <rPr>
            <sz val="11"/>
            <color indexed="81"/>
            <rFont val="Tahoma"/>
            <family val="2"/>
          </rPr>
          <t xml:space="preserve">
</t>
        </r>
      </text>
    </comment>
    <comment ref="A68" authorId="0">
      <text>
        <r>
          <rPr>
            <b/>
            <sz val="11"/>
            <color indexed="81"/>
            <rFont val="Tahoma"/>
            <family val="2"/>
          </rPr>
          <t xml:space="preserve">5. Agregue una columna de ajustes para eliminar los efectos de las partidas que no generaron movimiento de efectivo en los resultados del ejercicio y balance).  Los ajustes se hacen como si se estuvieran registrando reversiones contables </t>
        </r>
        <r>
          <rPr>
            <b/>
            <u/>
            <sz val="11"/>
            <color indexed="81"/>
            <rFont val="Tahoma"/>
            <family val="2"/>
          </rPr>
          <t>(pero solo de cuentas de largo plazo)</t>
        </r>
        <r>
          <rPr>
            <b/>
            <sz val="11"/>
            <color indexed="81"/>
            <rFont val="Tahoma"/>
            <family val="2"/>
          </rPr>
          <t>.  (Revise que la suma incluya las cuentas de resultados agregadas al final y de Bs0).</t>
        </r>
      </text>
    </comment>
  </commentList>
</comments>
</file>

<file path=xl/comments2.xml><?xml version="1.0" encoding="utf-8"?>
<comments xmlns="http://schemas.openxmlformats.org/spreadsheetml/2006/main">
  <authors>
    <author>FRANKLYN</author>
  </authors>
  <commentList>
    <comment ref="A7" authorId="0">
      <text>
        <r>
          <rPr>
            <b/>
            <sz val="11"/>
            <color indexed="81"/>
            <rFont val="Tahoma"/>
            <family val="2"/>
          </rPr>
          <t xml:space="preserve">2. Agregue encima de todas las columnas una sumatoria, para validar que el resultado de sumar los valores débitos y créditos den cero (Bs0).  </t>
        </r>
        <r>
          <rPr>
            <sz val="11"/>
            <color indexed="81"/>
            <rFont val="Tahoma"/>
            <family val="2"/>
          </rPr>
          <t xml:space="preserve">
</t>
        </r>
      </text>
    </comment>
    <comment ref="B9" authorId="0">
      <text>
        <r>
          <rPr>
            <b/>
            <sz val="11"/>
            <color indexed="81"/>
            <rFont val="Tahoma"/>
            <family val="2"/>
          </rPr>
          <t>1. Póngale signo a los saldos de los dos años del balance general según la naturaleza de la cuenta (las débito positivas y las crédito negastivas) y quite todos los subtotales y totales del balance</t>
        </r>
      </text>
    </comment>
    <comment ref="D9" authorId="0">
      <text>
        <r>
          <rPr>
            <b/>
            <sz val="11"/>
            <color indexed="81"/>
            <rFont val="Tahoma"/>
            <family val="2"/>
          </rPr>
          <t>4. Agregue una columna para calcular la variación entre los dos años. La columna debe sumar Bs0</t>
        </r>
        <r>
          <rPr>
            <sz val="11"/>
            <color indexed="81"/>
            <rFont val="Tahoma"/>
            <family val="2"/>
          </rPr>
          <t xml:space="preserve">
</t>
        </r>
      </text>
    </comment>
    <comment ref="F9" authorId="0">
      <text>
        <r>
          <rPr>
            <b/>
            <sz val="11"/>
            <color indexed="9"/>
            <rFont val="Tahoma"/>
            <family val="2"/>
          </rPr>
          <t>6. Sume las columnas de variación y ajustes y el resultado obtenido multiplíquelo en la misma columna por menos uno (-1).  La columna debe sumar Bs0, "antes de cortar las variaciones del capital de trabajo y pegarlas en la columna G".</t>
        </r>
        <r>
          <rPr>
            <sz val="11"/>
            <color indexed="9"/>
            <rFont val="Tahoma"/>
            <family val="2"/>
          </rPr>
          <t xml:space="preserve">
</t>
        </r>
      </text>
    </comment>
    <comment ref="G12" authorId="0">
      <text>
        <r>
          <rPr>
            <b/>
            <sz val="11"/>
            <color indexed="9"/>
            <rFont val="Tahoma"/>
            <family val="2"/>
          </rPr>
          <t>7.  Se deben cortar las variaciones del capital de trabajo "activos y pasivos corrientes de la columan F" (la suma de esta columna debe ser el valor de la columna F, pero con signo contrario), ya que la suma de las dos columnas debe ser igual a Bs0.  TOME TODAS LOS SALDOS QUE ESTÁN EN LA COLUMNA F "Cambios en el patrimonio" Y PÁSELOS AL FORMATO DEL ESTADO FINANCIERO CON LOS MISMOS SIGNOS QUE APARECEN EN ESA COLUMNA, Y "YA TIENEN SU ESTADO DE CAMBIOS EN LA SITUACIÓN FINANCIERA!!!!!".</t>
        </r>
      </text>
    </comment>
    <comment ref="E31" authorId="0">
      <text>
        <r>
          <rPr>
            <b/>
            <sz val="9"/>
            <color indexed="81"/>
            <rFont val="Tahoma"/>
            <family val="2"/>
          </rPr>
          <t>ESTE AJUSTE SE HACE POR QUE LAS REVALORIZACIONES NO GENERAN MOVIMIENTO DE EFECTIVO</t>
        </r>
        <r>
          <rPr>
            <sz val="9"/>
            <color indexed="81"/>
            <rFont val="Tahoma"/>
            <family val="2"/>
          </rPr>
          <t xml:space="preserve">
</t>
        </r>
      </text>
    </comment>
    <comment ref="C63" authorId="0">
      <text>
        <r>
          <rPr>
            <b/>
            <sz val="11"/>
            <color indexed="81"/>
            <rFont val="Tahoma"/>
            <family val="2"/>
          </rPr>
          <t>3.  Traslade el saldo de resultados del ejercicio del año anterior a la cuenta de resultados de ejercicios anteriores. (para que la variación de resultados del ejercicio sea igual al resultado del último año).</t>
        </r>
        <r>
          <rPr>
            <sz val="11"/>
            <color indexed="81"/>
            <rFont val="Tahoma"/>
            <family val="2"/>
          </rPr>
          <t xml:space="preserve">
</t>
        </r>
      </text>
    </comment>
    <comment ref="A68" authorId="0">
      <text>
        <r>
          <rPr>
            <b/>
            <sz val="11"/>
            <color indexed="81"/>
            <rFont val="Tahoma"/>
            <family val="2"/>
          </rPr>
          <t xml:space="preserve">5. Agregue una columna de ajustes para eliminar los efectos de las partidas que no generaron movimiento de efectivo en los resultados del ejercicio y balance).  Los ajustes se hacen como si se estuvieran registrando reversiones contables </t>
        </r>
        <r>
          <rPr>
            <b/>
            <u/>
            <sz val="11"/>
            <color indexed="81"/>
            <rFont val="Tahoma"/>
            <family val="2"/>
          </rPr>
          <t>(pero solo de cuentas de largo plazo)</t>
        </r>
        <r>
          <rPr>
            <b/>
            <sz val="11"/>
            <color indexed="81"/>
            <rFont val="Tahoma"/>
            <family val="2"/>
          </rPr>
          <t>.  (Revise que la suma incluya las cuentas de resultados agregadas al final y de Bs0).</t>
        </r>
      </text>
    </comment>
  </commentList>
</comments>
</file>

<file path=xl/sharedStrings.xml><?xml version="1.0" encoding="utf-8"?>
<sst xmlns="http://schemas.openxmlformats.org/spreadsheetml/2006/main" count="116" uniqueCount="60">
  <si>
    <t>PRUEBA FINAL</t>
  </si>
  <si>
    <t>PRUEBA A CEROS</t>
  </si>
  <si>
    <t>Variación</t>
  </si>
  <si>
    <t>Ajuste</t>
  </si>
  <si>
    <t>Flujos   de   efectivo</t>
  </si>
  <si>
    <t>Efectivo y equivalentes</t>
  </si>
  <si>
    <t>ACTIVOS</t>
  </si>
  <si>
    <t>Activo Corriente</t>
  </si>
  <si>
    <t xml:space="preserve">          Disponible</t>
  </si>
  <si>
    <t xml:space="preserve">          Inversiones temporales</t>
  </si>
  <si>
    <t xml:space="preserve">          Total activo corriente</t>
  </si>
  <si>
    <t>Activo a largo plazo</t>
  </si>
  <si>
    <t xml:space="preserve">          Inversiones largo plazo</t>
  </si>
  <si>
    <t xml:space="preserve">          Deudores largo plazo</t>
  </si>
  <si>
    <t xml:space="preserve">          Provisión deudores largo plazo</t>
  </si>
  <si>
    <t xml:space="preserve">          Intangibles </t>
  </si>
  <si>
    <t xml:space="preserve">          Cargos diferidos</t>
  </si>
  <si>
    <t xml:space="preserve">          Total activo largo plazo</t>
  </si>
  <si>
    <t>Propiedad, planta y equipo</t>
  </si>
  <si>
    <t xml:space="preserve">          Depreciación acumulada</t>
  </si>
  <si>
    <t>TOTAL ACTIVOS</t>
  </si>
  <si>
    <t>PASIVOS</t>
  </si>
  <si>
    <t xml:space="preserve"> Pasivo corriente</t>
  </si>
  <si>
    <t xml:space="preserve">          Obligaciones financieras</t>
  </si>
  <si>
    <t xml:space="preserve">          Proveedores</t>
  </si>
  <si>
    <t xml:space="preserve">          Cuentas por pagar</t>
  </si>
  <si>
    <t xml:space="preserve">          Impuestos por pagar</t>
  </si>
  <si>
    <t xml:space="preserve">          Obligaciones laborales</t>
  </si>
  <si>
    <t xml:space="preserve">          Otros pasivos y cuentas en participación</t>
  </si>
  <si>
    <t xml:space="preserve">          Total pasivo corriente</t>
  </si>
  <si>
    <t>Pasivo a largo plazo</t>
  </si>
  <si>
    <t xml:space="preserve">          Obligaciones financieras largo plazo</t>
  </si>
  <si>
    <t>TOTAL PASIVOS</t>
  </si>
  <si>
    <t>PATRIMONIO</t>
  </si>
  <si>
    <t>Prima en colocación de acciones</t>
  </si>
  <si>
    <t>Reserva Legal</t>
  </si>
  <si>
    <t>Superávit por método de participación</t>
  </si>
  <si>
    <t>Superávit por valorizaciones</t>
  </si>
  <si>
    <t>Resultados del ejercicio</t>
  </si>
  <si>
    <t>Resultados de ejercicios anteriores</t>
  </si>
  <si>
    <t>TOTAL PATRIMONIO</t>
  </si>
  <si>
    <t>Gasto amortización intangibles</t>
  </si>
  <si>
    <t xml:space="preserve">          Exigible</t>
  </si>
  <si>
    <t xml:space="preserve">          Realizable</t>
  </si>
  <si>
    <t xml:space="preserve">          Activos Fijos</t>
  </si>
  <si>
    <t>Ajuste de Capital</t>
  </si>
  <si>
    <t>Capital de trabajo</t>
  </si>
  <si>
    <t>(Expresado en Bolivianos)</t>
  </si>
  <si>
    <t>BALANCE GENERAL A 31 DE DICIEMBRE DE 2013</t>
  </si>
  <si>
    <t>COMPAÑÍA XYZ S.A.</t>
  </si>
  <si>
    <t xml:space="preserve">          Revalorización</t>
  </si>
  <si>
    <t xml:space="preserve">Capital social </t>
  </si>
  <si>
    <t>Reserva Estatutaria</t>
  </si>
  <si>
    <t>Gasto depreciación Activos Fijos</t>
  </si>
  <si>
    <t>Gasto amortización cargos diferidos</t>
  </si>
  <si>
    <t>Gasto previsión deudas incrobrables</t>
  </si>
  <si>
    <t>Gasto previsión IUE</t>
  </si>
  <si>
    <t>Ajuste de Reservas Patrimoniales</t>
  </si>
  <si>
    <t>APITB</t>
  </si>
  <si>
    <t>Cambios en la Situación Financiera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</si>
</sst>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 #,##0_ ;_ * \-#,##0_ ;_ * &quot;-&quot;_ ;_ @_ "/>
    <numFmt numFmtId="165" formatCode="#,##0;\(#,##0\)"/>
    <numFmt numFmtId="166" formatCode="#,##0.0000000_);\(#,##0.0000000\)"/>
  </numFmts>
  <fonts count="25" x14ac:knownFonts="1">
    <font>
      <sz val="11"/>
      <color theme="1"/>
      <name val="Calibri"/>
      <family val="2"/>
      <scheme val="minor"/>
    </font>
    <font>
      <sz val="11"/>
      <color theme="1"/>
      <name val="Calibri"/>
      <family val="2"/>
      <scheme val="minor"/>
    </font>
    <font>
      <sz val="12"/>
      <name val="Arial"/>
      <family val="2"/>
    </font>
    <font>
      <sz val="12"/>
      <name val="Georgia"/>
      <family val="1"/>
    </font>
    <font>
      <b/>
      <sz val="12"/>
      <name val="Arial"/>
      <family val="2"/>
    </font>
    <font>
      <b/>
      <sz val="12"/>
      <color indexed="9"/>
      <name val="Georgia"/>
      <family val="1"/>
    </font>
    <font>
      <b/>
      <sz val="10"/>
      <name val="Arial"/>
      <family val="2"/>
    </font>
    <font>
      <b/>
      <sz val="12"/>
      <color theme="0"/>
      <name val="Georgia"/>
      <family val="1"/>
    </font>
    <font>
      <sz val="12"/>
      <color theme="0"/>
      <name val="Georgia"/>
      <family val="1"/>
    </font>
    <font>
      <b/>
      <sz val="12"/>
      <color theme="0"/>
      <name val="Arial"/>
      <family val="2"/>
    </font>
    <font>
      <b/>
      <u/>
      <sz val="12"/>
      <name val="Arial"/>
      <family val="2"/>
    </font>
    <font>
      <sz val="12"/>
      <color indexed="9"/>
      <name val="Georgia"/>
      <family val="1"/>
    </font>
    <font>
      <b/>
      <sz val="12"/>
      <name val="Georgia"/>
      <family val="1"/>
    </font>
    <font>
      <u/>
      <sz val="12"/>
      <name val="Arial"/>
      <family val="2"/>
    </font>
    <font>
      <b/>
      <u val="double"/>
      <sz val="12"/>
      <name val="Arial"/>
      <family val="2"/>
    </font>
    <font>
      <sz val="11"/>
      <name val="Arial"/>
      <family val="2"/>
    </font>
    <font>
      <sz val="12"/>
      <color indexed="12"/>
      <name val="Arial"/>
      <family val="2"/>
    </font>
    <font>
      <b/>
      <sz val="11"/>
      <color indexed="81"/>
      <name val="Tahoma"/>
      <family val="2"/>
    </font>
    <font>
      <sz val="11"/>
      <color indexed="81"/>
      <name val="Tahoma"/>
      <family val="2"/>
    </font>
    <font>
      <b/>
      <sz val="11"/>
      <color indexed="9"/>
      <name val="Tahoma"/>
      <family val="2"/>
    </font>
    <font>
      <sz val="11"/>
      <color indexed="9"/>
      <name val="Tahoma"/>
      <family val="2"/>
    </font>
    <font>
      <b/>
      <sz val="9"/>
      <color indexed="81"/>
      <name val="Tahoma"/>
      <family val="2"/>
    </font>
    <font>
      <sz val="9"/>
      <color indexed="81"/>
      <name val="Tahoma"/>
      <family val="2"/>
    </font>
    <font>
      <b/>
      <u/>
      <sz val="11"/>
      <color indexed="81"/>
      <name val="Tahoma"/>
      <family val="2"/>
    </font>
    <font>
      <sz val="11"/>
      <color theme="0"/>
      <name val="Georgia"/>
      <family val="1"/>
    </font>
  </fonts>
  <fills count="12">
    <fill>
      <patternFill patternType="none"/>
    </fill>
    <fill>
      <patternFill patternType="gray125"/>
    </fill>
    <fill>
      <patternFill patternType="solid">
        <fgColor theme="1"/>
        <bgColor indexed="64"/>
      </patternFill>
    </fill>
    <fill>
      <patternFill patternType="solid">
        <fgColor rgb="FF002060"/>
        <bgColor indexed="64"/>
      </patternFill>
    </fill>
    <fill>
      <patternFill patternType="solid">
        <fgColor rgb="FFFF00FF"/>
        <bgColor indexed="64"/>
      </patternFill>
    </fill>
    <fill>
      <patternFill patternType="solid">
        <fgColor rgb="FFFFFF00"/>
        <bgColor indexed="64"/>
      </patternFill>
    </fill>
    <fill>
      <patternFill patternType="solid">
        <fgColor rgb="FFFFC000"/>
        <bgColor indexed="64"/>
      </patternFill>
    </fill>
    <fill>
      <patternFill patternType="solid">
        <fgColor rgb="FF00FF00"/>
        <bgColor indexed="64"/>
      </patternFill>
    </fill>
    <fill>
      <patternFill patternType="solid">
        <fgColor rgb="FF003300"/>
        <bgColor indexed="64"/>
      </patternFill>
    </fill>
    <fill>
      <patternFill patternType="solid">
        <fgColor theme="3" tint="-0.249977111117893"/>
        <bgColor indexed="64"/>
      </patternFill>
    </fill>
    <fill>
      <patternFill patternType="solid">
        <fgColor rgb="FFFF0000"/>
        <bgColor indexed="64"/>
      </patternFill>
    </fill>
    <fill>
      <patternFill patternType="solid">
        <fgColor rgb="FF00FFFF"/>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0" xfId="0" applyFont="1"/>
    <xf numFmtId="164" fontId="2" fillId="0" borderId="0" xfId="0" applyNumberFormat="1" applyFont="1" applyFill="1"/>
    <xf numFmtId="164" fontId="2" fillId="0" borderId="0" xfId="0" applyNumberFormat="1" applyFont="1"/>
    <xf numFmtId="0" fontId="3" fillId="0" borderId="0" xfId="0" applyFont="1"/>
    <xf numFmtId="3" fontId="5" fillId="0" borderId="0" xfId="0" applyNumberFormat="1" applyFont="1" applyAlignment="1">
      <alignment horizontal="centerContinuous"/>
    </xf>
    <xf numFmtId="0" fontId="6" fillId="0" borderId="0" xfId="0" applyFont="1" applyAlignment="1">
      <alignment horizontal="center"/>
    </xf>
    <xf numFmtId="0" fontId="7" fillId="2" borderId="0" xfId="0" applyFont="1" applyFill="1" applyAlignment="1">
      <alignment horizontal="center" vertical="center" wrapText="1"/>
    </xf>
    <xf numFmtId="3" fontId="7" fillId="3" borderId="0" xfId="1" applyNumberFormat="1" applyFont="1" applyFill="1" applyAlignment="1">
      <alignment horizontal="center" wrapText="1"/>
    </xf>
    <xf numFmtId="37" fontId="4" fillId="4" borderId="0" xfId="0" applyNumberFormat="1" applyFont="1" applyFill="1" applyAlignment="1" applyProtection="1">
      <alignment horizontal="center"/>
    </xf>
    <xf numFmtId="3" fontId="8" fillId="3" borderId="0" xfId="1" applyNumberFormat="1" applyFont="1" applyFill="1"/>
    <xf numFmtId="3" fontId="8" fillId="2" borderId="0" xfId="1" applyNumberFormat="1" applyFont="1" applyFill="1"/>
    <xf numFmtId="3" fontId="7" fillId="3" borderId="0" xfId="1" applyNumberFormat="1" applyFont="1" applyFill="1"/>
    <xf numFmtId="37" fontId="9" fillId="0" borderId="0" xfId="0" applyNumberFormat="1" applyFont="1" applyFill="1" applyAlignment="1" applyProtection="1">
      <alignment horizontal="center"/>
    </xf>
    <xf numFmtId="37" fontId="8" fillId="0" borderId="0" xfId="1" applyNumberFormat="1" applyFont="1" applyFill="1"/>
    <xf numFmtId="38" fontId="10" fillId="5" borderId="0" xfId="1" applyNumberFormat="1" applyFont="1" applyFill="1" applyBorder="1" applyAlignment="1">
      <alignment horizontal="center" vertical="center"/>
    </xf>
    <xf numFmtId="0" fontId="3" fillId="6" borderId="0" xfId="0" applyNumberFormat="1" applyFont="1" applyFill="1" applyAlignment="1">
      <alignment horizontal="center" vertical="center" wrapText="1"/>
    </xf>
    <xf numFmtId="0" fontId="3" fillId="7" borderId="0" xfId="0" applyNumberFormat="1" applyFont="1" applyFill="1" applyAlignment="1">
      <alignment horizontal="center" vertical="center" wrapText="1"/>
    </xf>
    <xf numFmtId="0" fontId="8" fillId="8" borderId="0" xfId="0" applyNumberFormat="1" applyFont="1" applyFill="1" applyAlignment="1">
      <alignment horizontal="center" vertical="center" wrapText="1"/>
    </xf>
    <xf numFmtId="0" fontId="11" fillId="9" borderId="0" xfId="0" applyNumberFormat="1" applyFont="1" applyFill="1" applyAlignment="1">
      <alignment horizontal="center" vertical="center" wrapText="1"/>
    </xf>
    <xf numFmtId="0" fontId="4" fillId="0" borderId="0" xfId="0" applyFont="1"/>
    <xf numFmtId="164" fontId="10" fillId="0" borderId="0" xfId="0" applyNumberFormat="1" applyFont="1" applyFill="1" applyBorder="1" applyAlignment="1">
      <alignment horizontal="center"/>
    </xf>
    <xf numFmtId="164" fontId="10" fillId="0" borderId="0" xfId="0" applyNumberFormat="1" applyFont="1" applyBorder="1" applyAlignment="1">
      <alignment horizontal="center"/>
    </xf>
    <xf numFmtId="164" fontId="2" fillId="0" borderId="0" xfId="0" quotePrefix="1" applyNumberFormat="1" applyFont="1" applyFill="1" applyBorder="1" applyAlignment="1">
      <alignment horizontal="center"/>
    </xf>
    <xf numFmtId="164" fontId="2" fillId="0" borderId="0" xfId="0" quotePrefix="1" applyNumberFormat="1" applyFont="1" applyBorder="1" applyAlignment="1">
      <alignment horizontal="center"/>
    </xf>
    <xf numFmtId="39" fontId="2" fillId="0" borderId="0" xfId="0" applyNumberFormat="1" applyFont="1" applyAlignment="1" applyProtection="1">
      <alignment horizontal="left"/>
    </xf>
    <xf numFmtId="164" fontId="2" fillId="0" borderId="0" xfId="0" applyNumberFormat="1" applyFont="1" applyFill="1" applyBorder="1"/>
    <xf numFmtId="164" fontId="3" fillId="0" borderId="0" xfId="0" applyNumberFormat="1" applyFont="1"/>
    <xf numFmtId="164" fontId="8" fillId="10" borderId="0" xfId="0" applyNumberFormat="1" applyFont="1" applyFill="1"/>
    <xf numFmtId="39" fontId="2" fillId="0" borderId="0" xfId="0" applyNumberFormat="1" applyFont="1" applyBorder="1" applyAlignment="1" applyProtection="1">
      <alignment horizontal="left"/>
    </xf>
    <xf numFmtId="164" fontId="2" fillId="0" borderId="0" xfId="0" quotePrefix="1" applyNumberFormat="1" applyFont="1" applyFill="1" applyBorder="1" applyAlignment="1">
      <alignment horizontal="right"/>
    </xf>
    <xf numFmtId="0" fontId="3" fillId="0" borderId="0" xfId="0" applyFont="1" applyBorder="1"/>
    <xf numFmtId="0" fontId="4" fillId="0" borderId="0" xfId="0" applyFont="1" applyBorder="1"/>
    <xf numFmtId="164" fontId="10" fillId="0" borderId="0" xfId="0" applyNumberFormat="1" applyFont="1" applyFill="1" applyBorder="1"/>
    <xf numFmtId="0" fontId="12" fillId="0" borderId="0" xfId="0" applyFont="1" applyBorder="1"/>
    <xf numFmtId="164" fontId="2" fillId="0" borderId="0" xfId="0" quotePrefix="1" applyNumberFormat="1" applyFont="1" applyFill="1" applyBorder="1"/>
    <xf numFmtId="164" fontId="13" fillId="0" borderId="0" xfId="0" applyNumberFormat="1" applyFont="1" applyFill="1" applyBorder="1"/>
    <xf numFmtId="164" fontId="10" fillId="0" borderId="0" xfId="0" quotePrefix="1" applyNumberFormat="1" applyFont="1" applyFill="1" applyBorder="1"/>
    <xf numFmtId="0" fontId="12" fillId="0" borderId="0" xfId="0" applyFont="1"/>
    <xf numFmtId="0" fontId="2" fillId="0" borderId="0" xfId="0" applyFont="1" applyAlignment="1">
      <alignment horizontal="left"/>
    </xf>
    <xf numFmtId="164" fontId="14" fillId="0" borderId="0" xfId="0" applyNumberFormat="1" applyFont="1" applyFill="1" applyBorder="1"/>
    <xf numFmtId="39" fontId="4" fillId="0" borderId="0" xfId="0" applyNumberFormat="1" applyFont="1" applyAlignment="1" applyProtection="1">
      <alignment horizontal="left"/>
    </xf>
    <xf numFmtId="39" fontId="2" fillId="0" borderId="0" xfId="0" quotePrefix="1" applyNumberFormat="1" applyFont="1" applyAlignment="1" applyProtection="1">
      <alignment horizontal="left"/>
    </xf>
    <xf numFmtId="164" fontId="2" fillId="0" borderId="0" xfId="0" applyNumberFormat="1" applyFont="1" applyBorder="1"/>
    <xf numFmtId="164" fontId="10" fillId="0" borderId="0" xfId="0" applyNumberFormat="1" applyFont="1" applyBorder="1"/>
    <xf numFmtId="164" fontId="2" fillId="0" borderId="0" xfId="0" applyNumberFormat="1" applyFont="1" applyFill="1" applyBorder="1" applyAlignment="1">
      <alignment horizontal="right"/>
    </xf>
    <xf numFmtId="165" fontId="15" fillId="0" borderId="0" xfId="0" applyNumberFormat="1" applyFont="1" applyAlignment="1" applyProtection="1">
      <alignment horizontal="left"/>
    </xf>
    <xf numFmtId="165" fontId="15" fillId="0" borderId="0" xfId="0" applyNumberFormat="1" applyFont="1" applyFill="1" applyBorder="1" applyAlignment="1">
      <alignment horizontal="right"/>
    </xf>
    <xf numFmtId="165" fontId="15" fillId="0" borderId="0" xfId="0" quotePrefix="1" applyNumberFormat="1" applyFont="1" applyFill="1" applyBorder="1" applyAlignment="1">
      <alignment horizontal="right"/>
    </xf>
    <xf numFmtId="165" fontId="15" fillId="0" borderId="0" xfId="0" applyNumberFormat="1" applyFont="1" applyFill="1" applyBorder="1"/>
    <xf numFmtId="164" fontId="2" fillId="11" borderId="0" xfId="0" applyNumberFormat="1" applyFont="1" applyFill="1"/>
    <xf numFmtId="165" fontId="15" fillId="11" borderId="0" xfId="0" quotePrefix="1" applyNumberFormat="1" applyFont="1" applyFill="1" applyBorder="1" applyAlignment="1">
      <alignment horizontal="right"/>
    </xf>
    <xf numFmtId="0" fontId="2" fillId="0" borderId="0" xfId="0" applyNumberFormat="1" applyFont="1" applyAlignment="1"/>
    <xf numFmtId="0" fontId="2" fillId="7" borderId="0" xfId="0" applyNumberFormat="1" applyFont="1" applyFill="1" applyAlignment="1"/>
    <xf numFmtId="164" fontId="2" fillId="0" borderId="0" xfId="0" applyNumberFormat="1" applyFont="1" applyAlignment="1">
      <alignment horizontal="right"/>
    </xf>
    <xf numFmtId="164" fontId="16" fillId="0" borderId="0" xfId="0" applyNumberFormat="1" applyFont="1" applyFill="1" applyAlignment="1" applyProtection="1">
      <alignment horizontal="fill"/>
      <protection locked="0"/>
    </xf>
    <xf numFmtId="164" fontId="16" fillId="0" borderId="0" xfId="0" applyNumberFormat="1" applyFont="1" applyAlignment="1" applyProtection="1">
      <alignment horizontal="fill"/>
      <protection locked="0"/>
    </xf>
    <xf numFmtId="164" fontId="16" fillId="0" borderId="0" xfId="0" applyNumberFormat="1" applyFont="1" applyFill="1" applyProtection="1">
      <protection locked="0"/>
    </xf>
    <xf numFmtId="164" fontId="16" fillId="0" borderId="0" xfId="0" applyNumberFormat="1" applyFont="1" applyProtection="1">
      <protection locked="0"/>
    </xf>
    <xf numFmtId="164" fontId="16" fillId="0" borderId="0" xfId="0" quotePrefix="1" applyNumberFormat="1" applyFont="1" applyFill="1" applyAlignment="1" applyProtection="1">
      <alignment horizontal="fill"/>
      <protection locked="0"/>
    </xf>
    <xf numFmtId="164" fontId="16" fillId="0" borderId="0" xfId="0" quotePrefix="1" applyNumberFormat="1" applyFont="1" applyAlignment="1" applyProtection="1">
      <alignment horizontal="fill"/>
      <protection locked="0"/>
    </xf>
    <xf numFmtId="0" fontId="2" fillId="0" borderId="0" xfId="0" applyFont="1" applyAlignment="1"/>
    <xf numFmtId="164" fontId="2" fillId="0" borderId="0" xfId="0" applyNumberFormat="1" applyFont="1" applyFill="1" applyProtection="1"/>
    <xf numFmtId="164" fontId="2" fillId="0" borderId="0" xfId="0" applyNumberFormat="1" applyFont="1" applyProtection="1"/>
    <xf numFmtId="164" fontId="16" fillId="0" borderId="0" xfId="0" applyNumberFormat="1" applyFont="1" applyFill="1" applyAlignment="1" applyProtection="1">
      <protection locked="0"/>
    </xf>
    <xf numFmtId="164" fontId="16" fillId="0" borderId="0" xfId="0" applyNumberFormat="1" applyFont="1" applyAlignment="1" applyProtection="1">
      <protection locked="0"/>
    </xf>
    <xf numFmtId="164" fontId="2" fillId="0" borderId="0" xfId="0" quotePrefix="1" applyNumberFormat="1" applyFont="1" applyFill="1" applyAlignment="1">
      <alignment horizontal="fill"/>
    </xf>
    <xf numFmtId="164" fontId="2" fillId="0" borderId="0" xfId="0" quotePrefix="1" applyNumberFormat="1" applyFont="1" applyAlignment="1">
      <alignment horizontal="fill"/>
    </xf>
    <xf numFmtId="164" fontId="2" fillId="0" borderId="0" xfId="0" applyNumberFormat="1" applyFont="1" applyFill="1" applyAlignment="1" applyProtection="1">
      <alignment horizontal="fill"/>
    </xf>
    <xf numFmtId="164" fontId="2" fillId="0" borderId="0" xfId="0" applyNumberFormat="1" applyFont="1" applyAlignment="1" applyProtection="1">
      <alignment horizontal="fill"/>
    </xf>
    <xf numFmtId="164" fontId="2" fillId="0" borderId="0" xfId="0" applyNumberFormat="1" applyFont="1" applyFill="1" applyAlignment="1"/>
    <xf numFmtId="164" fontId="2" fillId="0" borderId="0" xfId="0" applyNumberFormat="1" applyFont="1" applyAlignment="1"/>
    <xf numFmtId="37" fontId="4" fillId="0" borderId="0" xfId="0" applyNumberFormat="1" applyFont="1" applyAlignment="1" applyProtection="1">
      <alignment horizontal="center"/>
    </xf>
    <xf numFmtId="0" fontId="6" fillId="0" borderId="0" xfId="0" applyFont="1" applyAlignment="1">
      <alignment horizontal="center"/>
    </xf>
    <xf numFmtId="165" fontId="0" fillId="0" borderId="0" xfId="0" applyNumberFormat="1"/>
    <xf numFmtId="164" fontId="0" fillId="0" borderId="0" xfId="0" applyNumberFormat="1"/>
    <xf numFmtId="166" fontId="0" fillId="0" borderId="0" xfId="0" applyNumberFormat="1"/>
    <xf numFmtId="1" fontId="3" fillId="0" borderId="0" xfId="0" applyNumberFormat="1" applyFont="1"/>
    <xf numFmtId="0" fontId="24" fillId="8" borderId="0" xfId="0" applyNumberFormat="1" applyFont="1" applyFill="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44823</xdr:colOff>
      <xdr:row>54</xdr:row>
      <xdr:rowOff>67235</xdr:rowOff>
    </xdr:from>
    <xdr:to>
      <xdr:col>5</xdr:col>
      <xdr:colOff>156882</xdr:colOff>
      <xdr:row>63</xdr:row>
      <xdr:rowOff>0</xdr:rowOff>
    </xdr:to>
    <xdr:sp macro="" textlink="">
      <xdr:nvSpPr>
        <xdr:cNvPr id="2" name="1 Cerrar llave"/>
        <xdr:cNvSpPr/>
      </xdr:nvSpPr>
      <xdr:spPr>
        <a:xfrm>
          <a:off x="8817348" y="12383060"/>
          <a:ext cx="112059" cy="15615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1304925</xdr:colOff>
      <xdr:row>48</xdr:row>
      <xdr:rowOff>85725</xdr:rowOff>
    </xdr:from>
    <xdr:to>
      <xdr:col>7</xdr:col>
      <xdr:colOff>54909</xdr:colOff>
      <xdr:row>54</xdr:row>
      <xdr:rowOff>30817</xdr:rowOff>
    </xdr:to>
    <xdr:sp macro="" textlink="">
      <xdr:nvSpPr>
        <xdr:cNvPr id="3" name="2 CuadroTexto"/>
        <xdr:cNvSpPr txBox="1"/>
      </xdr:nvSpPr>
      <xdr:spPr>
        <a:xfrm>
          <a:off x="10077450" y="11039475"/>
          <a:ext cx="1445559" cy="103094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ahoma" pitchFamily="34" charset="0"/>
              <a:ea typeface="Tahoma" pitchFamily="34" charset="0"/>
              <a:cs typeface="Tahoma" pitchFamily="34" charset="0"/>
            </a:rPr>
            <a:t>Estos</a:t>
          </a:r>
          <a:r>
            <a:rPr lang="en-US" sz="1100" b="1" baseline="0">
              <a:latin typeface="Tahoma" pitchFamily="34" charset="0"/>
              <a:ea typeface="Tahoma" pitchFamily="34" charset="0"/>
              <a:cs typeface="Tahoma" pitchFamily="34" charset="0"/>
            </a:rPr>
            <a:t> ajustes se hacen porque no significan movimiento de efectivo. </a:t>
          </a:r>
          <a:endParaRPr lang="en-US" sz="1100" b="1">
            <a:latin typeface="Tahoma" pitchFamily="34" charset="0"/>
            <a:ea typeface="Tahoma" pitchFamily="34" charset="0"/>
            <a:cs typeface="Tahoma" pitchFamily="34" charset="0"/>
          </a:endParaRPr>
        </a:p>
      </xdr:txBody>
    </xdr:sp>
    <xdr:clientData/>
  </xdr:twoCellAnchor>
  <xdr:twoCellAnchor>
    <xdr:from>
      <xdr:col>5</xdr:col>
      <xdr:colOff>156882</xdr:colOff>
      <xdr:row>51</xdr:row>
      <xdr:rowOff>58271</xdr:rowOff>
    </xdr:from>
    <xdr:to>
      <xdr:col>5</xdr:col>
      <xdr:colOff>1304925</xdr:colOff>
      <xdr:row>58</xdr:row>
      <xdr:rowOff>124105</xdr:rowOff>
    </xdr:to>
    <xdr:cxnSp macro="">
      <xdr:nvCxnSpPr>
        <xdr:cNvPr id="5" name="4 Conector recto de flecha"/>
        <xdr:cNvCxnSpPr>
          <a:stCxn id="3" idx="1"/>
          <a:endCxn id="2" idx="1"/>
        </xdr:cNvCxnSpPr>
      </xdr:nvCxnSpPr>
      <xdr:spPr>
        <a:xfrm flipH="1">
          <a:off x="8929407" y="11554946"/>
          <a:ext cx="1148043" cy="133265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44823</xdr:colOff>
      <xdr:row>54</xdr:row>
      <xdr:rowOff>67235</xdr:rowOff>
    </xdr:from>
    <xdr:to>
      <xdr:col>5</xdr:col>
      <xdr:colOff>156882</xdr:colOff>
      <xdr:row>63</xdr:row>
      <xdr:rowOff>0</xdr:rowOff>
    </xdr:to>
    <xdr:sp macro="" textlink="">
      <xdr:nvSpPr>
        <xdr:cNvPr id="2" name="1 Cerrar llave"/>
        <xdr:cNvSpPr/>
      </xdr:nvSpPr>
      <xdr:spPr>
        <a:xfrm>
          <a:off x="8819029" y="12304059"/>
          <a:ext cx="112059" cy="154641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156882</xdr:colOff>
      <xdr:row>51</xdr:row>
      <xdr:rowOff>0</xdr:rowOff>
    </xdr:from>
    <xdr:to>
      <xdr:col>5</xdr:col>
      <xdr:colOff>1142999</xdr:colOff>
      <xdr:row>58</xdr:row>
      <xdr:rowOff>123265</xdr:rowOff>
    </xdr:to>
    <xdr:cxnSp macro="">
      <xdr:nvCxnSpPr>
        <xdr:cNvPr id="4" name="3 Conector recto de flecha"/>
        <xdr:cNvCxnSpPr>
          <a:stCxn id="5" idx="1"/>
          <a:endCxn id="2" idx="1"/>
        </xdr:cNvCxnSpPr>
      </xdr:nvCxnSpPr>
      <xdr:spPr>
        <a:xfrm flipH="1">
          <a:off x="8931088" y="11698941"/>
          <a:ext cx="986117" cy="13783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1142999</xdr:colOff>
      <xdr:row>48</xdr:row>
      <xdr:rowOff>22411</xdr:rowOff>
    </xdr:from>
    <xdr:to>
      <xdr:col>6</xdr:col>
      <xdr:colOff>1154205</xdr:colOff>
      <xdr:row>53</xdr:row>
      <xdr:rowOff>156883</xdr:rowOff>
    </xdr:to>
    <xdr:sp macro="" textlink="">
      <xdr:nvSpPr>
        <xdr:cNvPr id="5" name="4 CuadroTexto"/>
        <xdr:cNvSpPr txBox="1"/>
      </xdr:nvSpPr>
      <xdr:spPr>
        <a:xfrm>
          <a:off x="9917205" y="11183470"/>
          <a:ext cx="1445559" cy="103094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ahoma" pitchFamily="34" charset="0"/>
              <a:ea typeface="Tahoma" pitchFamily="34" charset="0"/>
              <a:cs typeface="Tahoma" pitchFamily="34" charset="0"/>
            </a:rPr>
            <a:t>Estos</a:t>
          </a:r>
          <a:r>
            <a:rPr lang="en-US" sz="1100" b="1" baseline="0">
              <a:latin typeface="Tahoma" pitchFamily="34" charset="0"/>
              <a:ea typeface="Tahoma" pitchFamily="34" charset="0"/>
              <a:cs typeface="Tahoma" pitchFamily="34" charset="0"/>
            </a:rPr>
            <a:t> ajustes se hacen porque no significan movimiento de efectivo. </a:t>
          </a:r>
          <a:endParaRPr lang="en-US" sz="1100" b="1">
            <a:latin typeface="Tahoma" pitchFamily="34" charset="0"/>
            <a:ea typeface="Tahoma" pitchFamily="34" charset="0"/>
            <a:cs typeface="Tahoma"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H115"/>
  <sheetViews>
    <sheetView tabSelected="1" zoomScale="85" zoomScaleNormal="85" workbookViewId="0">
      <selection activeCell="C14" sqref="C14"/>
    </sheetView>
  </sheetViews>
  <sheetFormatPr baseColWidth="10" defaultColWidth="9.140625" defaultRowHeight="15.75" x14ac:dyDescent="0.25"/>
  <cols>
    <col min="1" max="1" width="58.7109375" style="1" bestFit="1" customWidth="1"/>
    <col min="2" max="2" width="19.42578125" style="2" customWidth="1"/>
    <col min="3" max="3" width="19.42578125" style="3" customWidth="1"/>
    <col min="4" max="4" width="17.85546875" style="4" customWidth="1"/>
    <col min="5" max="5" width="18" style="4" customWidth="1"/>
    <col min="6" max="6" width="21.5703125" style="4" bestFit="1" customWidth="1"/>
    <col min="7" max="7" width="18.85546875" style="4" bestFit="1" customWidth="1"/>
    <col min="8" max="8" width="16.28515625" customWidth="1"/>
    <col min="257" max="257" width="58.7109375" bestFit="1" customWidth="1"/>
    <col min="258" max="259" width="19.42578125" customWidth="1"/>
    <col min="260" max="260" width="16" bestFit="1" customWidth="1"/>
    <col min="261" max="261" width="18" customWidth="1"/>
    <col min="262" max="262" width="21.5703125" bestFit="1" customWidth="1"/>
    <col min="263" max="263" width="18.85546875" bestFit="1" customWidth="1"/>
    <col min="264" max="264" width="16.28515625" customWidth="1"/>
    <col min="513" max="513" width="58.7109375" bestFit="1" customWidth="1"/>
    <col min="514" max="515" width="19.42578125" customWidth="1"/>
    <col min="516" max="516" width="16" bestFit="1" customWidth="1"/>
    <col min="517" max="517" width="18" customWidth="1"/>
    <col min="518" max="518" width="21.5703125" bestFit="1" customWidth="1"/>
    <col min="519" max="519" width="18.85546875" bestFit="1" customWidth="1"/>
    <col min="520" max="520" width="16.28515625" customWidth="1"/>
    <col min="769" max="769" width="58.7109375" bestFit="1" customWidth="1"/>
    <col min="770" max="771" width="19.42578125" customWidth="1"/>
    <col min="772" max="772" width="16" bestFit="1" customWidth="1"/>
    <col min="773" max="773" width="18" customWidth="1"/>
    <col min="774" max="774" width="21.5703125" bestFit="1" customWidth="1"/>
    <col min="775" max="775" width="18.85546875" bestFit="1" customWidth="1"/>
    <col min="776" max="776" width="16.28515625" customWidth="1"/>
    <col min="1025" max="1025" width="58.7109375" bestFit="1" customWidth="1"/>
    <col min="1026" max="1027" width="19.42578125" customWidth="1"/>
    <col min="1028" max="1028" width="16" bestFit="1" customWidth="1"/>
    <col min="1029" max="1029" width="18" customWidth="1"/>
    <col min="1030" max="1030" width="21.5703125" bestFit="1" customWidth="1"/>
    <col min="1031" max="1031" width="18.85546875" bestFit="1" customWidth="1"/>
    <col min="1032" max="1032" width="16.28515625" customWidth="1"/>
    <col min="1281" max="1281" width="58.7109375" bestFit="1" customWidth="1"/>
    <col min="1282" max="1283" width="19.42578125" customWidth="1"/>
    <col min="1284" max="1284" width="16" bestFit="1" customWidth="1"/>
    <col min="1285" max="1285" width="18" customWidth="1"/>
    <col min="1286" max="1286" width="21.5703125" bestFit="1" customWidth="1"/>
    <col min="1287" max="1287" width="18.85546875" bestFit="1" customWidth="1"/>
    <col min="1288" max="1288" width="16.28515625" customWidth="1"/>
    <col min="1537" max="1537" width="58.7109375" bestFit="1" customWidth="1"/>
    <col min="1538" max="1539" width="19.42578125" customWidth="1"/>
    <col min="1540" max="1540" width="16" bestFit="1" customWidth="1"/>
    <col min="1541" max="1541" width="18" customWidth="1"/>
    <col min="1542" max="1542" width="21.5703125" bestFit="1" customWidth="1"/>
    <col min="1543" max="1543" width="18.85546875" bestFit="1" customWidth="1"/>
    <col min="1544" max="1544" width="16.28515625" customWidth="1"/>
    <col min="1793" max="1793" width="58.7109375" bestFit="1" customWidth="1"/>
    <col min="1794" max="1795" width="19.42578125" customWidth="1"/>
    <col min="1796" max="1796" width="16" bestFit="1" customWidth="1"/>
    <col min="1797" max="1797" width="18" customWidth="1"/>
    <col min="1798" max="1798" width="21.5703125" bestFit="1" customWidth="1"/>
    <col min="1799" max="1799" width="18.85546875" bestFit="1" customWidth="1"/>
    <col min="1800" max="1800" width="16.28515625" customWidth="1"/>
    <col min="2049" max="2049" width="58.7109375" bestFit="1" customWidth="1"/>
    <col min="2050" max="2051" width="19.42578125" customWidth="1"/>
    <col min="2052" max="2052" width="16" bestFit="1" customWidth="1"/>
    <col min="2053" max="2053" width="18" customWidth="1"/>
    <col min="2054" max="2054" width="21.5703125" bestFit="1" customWidth="1"/>
    <col min="2055" max="2055" width="18.85546875" bestFit="1" customWidth="1"/>
    <col min="2056" max="2056" width="16.28515625" customWidth="1"/>
    <col min="2305" max="2305" width="58.7109375" bestFit="1" customWidth="1"/>
    <col min="2306" max="2307" width="19.42578125" customWidth="1"/>
    <col min="2308" max="2308" width="16" bestFit="1" customWidth="1"/>
    <col min="2309" max="2309" width="18" customWidth="1"/>
    <col min="2310" max="2310" width="21.5703125" bestFit="1" customWidth="1"/>
    <col min="2311" max="2311" width="18.85546875" bestFit="1" customWidth="1"/>
    <col min="2312" max="2312" width="16.28515625" customWidth="1"/>
    <col min="2561" max="2561" width="58.7109375" bestFit="1" customWidth="1"/>
    <col min="2562" max="2563" width="19.42578125" customWidth="1"/>
    <col min="2564" max="2564" width="16" bestFit="1" customWidth="1"/>
    <col min="2565" max="2565" width="18" customWidth="1"/>
    <col min="2566" max="2566" width="21.5703125" bestFit="1" customWidth="1"/>
    <col min="2567" max="2567" width="18.85546875" bestFit="1" customWidth="1"/>
    <col min="2568" max="2568" width="16.28515625" customWidth="1"/>
    <col min="2817" max="2817" width="58.7109375" bestFit="1" customWidth="1"/>
    <col min="2818" max="2819" width="19.42578125" customWidth="1"/>
    <col min="2820" max="2820" width="16" bestFit="1" customWidth="1"/>
    <col min="2821" max="2821" width="18" customWidth="1"/>
    <col min="2822" max="2822" width="21.5703125" bestFit="1" customWidth="1"/>
    <col min="2823" max="2823" width="18.85546875" bestFit="1" customWidth="1"/>
    <col min="2824" max="2824" width="16.28515625" customWidth="1"/>
    <col min="3073" max="3073" width="58.7109375" bestFit="1" customWidth="1"/>
    <col min="3074" max="3075" width="19.42578125" customWidth="1"/>
    <col min="3076" max="3076" width="16" bestFit="1" customWidth="1"/>
    <col min="3077" max="3077" width="18" customWidth="1"/>
    <col min="3078" max="3078" width="21.5703125" bestFit="1" customWidth="1"/>
    <col min="3079" max="3079" width="18.85546875" bestFit="1" customWidth="1"/>
    <col min="3080" max="3080" width="16.28515625" customWidth="1"/>
    <col min="3329" max="3329" width="58.7109375" bestFit="1" customWidth="1"/>
    <col min="3330" max="3331" width="19.42578125" customWidth="1"/>
    <col min="3332" max="3332" width="16" bestFit="1" customWidth="1"/>
    <col min="3333" max="3333" width="18" customWidth="1"/>
    <col min="3334" max="3334" width="21.5703125" bestFit="1" customWidth="1"/>
    <col min="3335" max="3335" width="18.85546875" bestFit="1" customWidth="1"/>
    <col min="3336" max="3336" width="16.28515625" customWidth="1"/>
    <col min="3585" max="3585" width="58.7109375" bestFit="1" customWidth="1"/>
    <col min="3586" max="3587" width="19.42578125" customWidth="1"/>
    <col min="3588" max="3588" width="16" bestFit="1" customWidth="1"/>
    <col min="3589" max="3589" width="18" customWidth="1"/>
    <col min="3590" max="3590" width="21.5703125" bestFit="1" customWidth="1"/>
    <col min="3591" max="3591" width="18.85546875" bestFit="1" customWidth="1"/>
    <col min="3592" max="3592" width="16.28515625" customWidth="1"/>
    <col min="3841" max="3841" width="58.7109375" bestFit="1" customWidth="1"/>
    <col min="3842" max="3843" width="19.42578125" customWidth="1"/>
    <col min="3844" max="3844" width="16" bestFit="1" customWidth="1"/>
    <col min="3845" max="3845" width="18" customWidth="1"/>
    <col min="3846" max="3846" width="21.5703125" bestFit="1" customWidth="1"/>
    <col min="3847" max="3847" width="18.85546875" bestFit="1" customWidth="1"/>
    <col min="3848" max="3848" width="16.28515625" customWidth="1"/>
    <col min="4097" max="4097" width="58.7109375" bestFit="1" customWidth="1"/>
    <col min="4098" max="4099" width="19.42578125" customWidth="1"/>
    <col min="4100" max="4100" width="16" bestFit="1" customWidth="1"/>
    <col min="4101" max="4101" width="18" customWidth="1"/>
    <col min="4102" max="4102" width="21.5703125" bestFit="1" customWidth="1"/>
    <col min="4103" max="4103" width="18.85546875" bestFit="1" customWidth="1"/>
    <col min="4104" max="4104" width="16.28515625" customWidth="1"/>
    <col min="4353" max="4353" width="58.7109375" bestFit="1" customWidth="1"/>
    <col min="4354" max="4355" width="19.42578125" customWidth="1"/>
    <col min="4356" max="4356" width="16" bestFit="1" customWidth="1"/>
    <col min="4357" max="4357" width="18" customWidth="1"/>
    <col min="4358" max="4358" width="21.5703125" bestFit="1" customWidth="1"/>
    <col min="4359" max="4359" width="18.85546875" bestFit="1" customWidth="1"/>
    <col min="4360" max="4360" width="16.28515625" customWidth="1"/>
    <col min="4609" max="4609" width="58.7109375" bestFit="1" customWidth="1"/>
    <col min="4610" max="4611" width="19.42578125" customWidth="1"/>
    <col min="4612" max="4612" width="16" bestFit="1" customWidth="1"/>
    <col min="4613" max="4613" width="18" customWidth="1"/>
    <col min="4614" max="4614" width="21.5703125" bestFit="1" customWidth="1"/>
    <col min="4615" max="4615" width="18.85546875" bestFit="1" customWidth="1"/>
    <col min="4616" max="4616" width="16.28515625" customWidth="1"/>
    <col min="4865" max="4865" width="58.7109375" bestFit="1" customWidth="1"/>
    <col min="4866" max="4867" width="19.42578125" customWidth="1"/>
    <col min="4868" max="4868" width="16" bestFit="1" customWidth="1"/>
    <col min="4869" max="4869" width="18" customWidth="1"/>
    <col min="4870" max="4870" width="21.5703125" bestFit="1" customWidth="1"/>
    <col min="4871" max="4871" width="18.85546875" bestFit="1" customWidth="1"/>
    <col min="4872" max="4872" width="16.28515625" customWidth="1"/>
    <col min="5121" max="5121" width="58.7109375" bestFit="1" customWidth="1"/>
    <col min="5122" max="5123" width="19.42578125" customWidth="1"/>
    <col min="5124" max="5124" width="16" bestFit="1" customWidth="1"/>
    <col min="5125" max="5125" width="18" customWidth="1"/>
    <col min="5126" max="5126" width="21.5703125" bestFit="1" customWidth="1"/>
    <col min="5127" max="5127" width="18.85546875" bestFit="1" customWidth="1"/>
    <col min="5128" max="5128" width="16.28515625" customWidth="1"/>
    <col min="5377" max="5377" width="58.7109375" bestFit="1" customWidth="1"/>
    <col min="5378" max="5379" width="19.42578125" customWidth="1"/>
    <col min="5380" max="5380" width="16" bestFit="1" customWidth="1"/>
    <col min="5381" max="5381" width="18" customWidth="1"/>
    <col min="5382" max="5382" width="21.5703125" bestFit="1" customWidth="1"/>
    <col min="5383" max="5383" width="18.85546875" bestFit="1" customWidth="1"/>
    <col min="5384" max="5384" width="16.28515625" customWidth="1"/>
    <col min="5633" max="5633" width="58.7109375" bestFit="1" customWidth="1"/>
    <col min="5634" max="5635" width="19.42578125" customWidth="1"/>
    <col min="5636" max="5636" width="16" bestFit="1" customWidth="1"/>
    <col min="5637" max="5637" width="18" customWidth="1"/>
    <col min="5638" max="5638" width="21.5703125" bestFit="1" customWidth="1"/>
    <col min="5639" max="5639" width="18.85546875" bestFit="1" customWidth="1"/>
    <col min="5640" max="5640" width="16.28515625" customWidth="1"/>
    <col min="5889" max="5889" width="58.7109375" bestFit="1" customWidth="1"/>
    <col min="5890" max="5891" width="19.42578125" customWidth="1"/>
    <col min="5892" max="5892" width="16" bestFit="1" customWidth="1"/>
    <col min="5893" max="5893" width="18" customWidth="1"/>
    <col min="5894" max="5894" width="21.5703125" bestFit="1" customWidth="1"/>
    <col min="5895" max="5895" width="18.85546875" bestFit="1" customWidth="1"/>
    <col min="5896" max="5896" width="16.28515625" customWidth="1"/>
    <col min="6145" max="6145" width="58.7109375" bestFit="1" customWidth="1"/>
    <col min="6146" max="6147" width="19.42578125" customWidth="1"/>
    <col min="6148" max="6148" width="16" bestFit="1" customWidth="1"/>
    <col min="6149" max="6149" width="18" customWidth="1"/>
    <col min="6150" max="6150" width="21.5703125" bestFit="1" customWidth="1"/>
    <col min="6151" max="6151" width="18.85546875" bestFit="1" customWidth="1"/>
    <col min="6152" max="6152" width="16.28515625" customWidth="1"/>
    <col min="6401" max="6401" width="58.7109375" bestFit="1" customWidth="1"/>
    <col min="6402" max="6403" width="19.42578125" customWidth="1"/>
    <col min="6404" max="6404" width="16" bestFit="1" customWidth="1"/>
    <col min="6405" max="6405" width="18" customWidth="1"/>
    <col min="6406" max="6406" width="21.5703125" bestFit="1" customWidth="1"/>
    <col min="6407" max="6407" width="18.85546875" bestFit="1" customWidth="1"/>
    <col min="6408" max="6408" width="16.28515625" customWidth="1"/>
    <col min="6657" max="6657" width="58.7109375" bestFit="1" customWidth="1"/>
    <col min="6658" max="6659" width="19.42578125" customWidth="1"/>
    <col min="6660" max="6660" width="16" bestFit="1" customWidth="1"/>
    <col min="6661" max="6661" width="18" customWidth="1"/>
    <col min="6662" max="6662" width="21.5703125" bestFit="1" customWidth="1"/>
    <col min="6663" max="6663" width="18.85546875" bestFit="1" customWidth="1"/>
    <col min="6664" max="6664" width="16.28515625" customWidth="1"/>
    <col min="6913" max="6913" width="58.7109375" bestFit="1" customWidth="1"/>
    <col min="6914" max="6915" width="19.42578125" customWidth="1"/>
    <col min="6916" max="6916" width="16" bestFit="1" customWidth="1"/>
    <col min="6917" max="6917" width="18" customWidth="1"/>
    <col min="6918" max="6918" width="21.5703125" bestFit="1" customWidth="1"/>
    <col min="6919" max="6919" width="18.85546875" bestFit="1" customWidth="1"/>
    <col min="6920" max="6920" width="16.28515625" customWidth="1"/>
    <col min="7169" max="7169" width="58.7109375" bestFit="1" customWidth="1"/>
    <col min="7170" max="7171" width="19.42578125" customWidth="1"/>
    <col min="7172" max="7172" width="16" bestFit="1" customWidth="1"/>
    <col min="7173" max="7173" width="18" customWidth="1"/>
    <col min="7174" max="7174" width="21.5703125" bestFit="1" customWidth="1"/>
    <col min="7175" max="7175" width="18.85546875" bestFit="1" customWidth="1"/>
    <col min="7176" max="7176" width="16.28515625" customWidth="1"/>
    <col min="7425" max="7425" width="58.7109375" bestFit="1" customWidth="1"/>
    <col min="7426" max="7427" width="19.42578125" customWidth="1"/>
    <col min="7428" max="7428" width="16" bestFit="1" customWidth="1"/>
    <col min="7429" max="7429" width="18" customWidth="1"/>
    <col min="7430" max="7430" width="21.5703125" bestFit="1" customWidth="1"/>
    <col min="7431" max="7431" width="18.85546875" bestFit="1" customWidth="1"/>
    <col min="7432" max="7432" width="16.28515625" customWidth="1"/>
    <col min="7681" max="7681" width="58.7109375" bestFit="1" customWidth="1"/>
    <col min="7682" max="7683" width="19.42578125" customWidth="1"/>
    <col min="7684" max="7684" width="16" bestFit="1" customWidth="1"/>
    <col min="7685" max="7685" width="18" customWidth="1"/>
    <col min="7686" max="7686" width="21.5703125" bestFit="1" customWidth="1"/>
    <col min="7687" max="7687" width="18.85546875" bestFit="1" customWidth="1"/>
    <col min="7688" max="7688" width="16.28515625" customWidth="1"/>
    <col min="7937" max="7937" width="58.7109375" bestFit="1" customWidth="1"/>
    <col min="7938" max="7939" width="19.42578125" customWidth="1"/>
    <col min="7940" max="7940" width="16" bestFit="1" customWidth="1"/>
    <col min="7941" max="7941" width="18" customWidth="1"/>
    <col min="7942" max="7942" width="21.5703125" bestFit="1" customWidth="1"/>
    <col min="7943" max="7943" width="18.85546875" bestFit="1" customWidth="1"/>
    <col min="7944" max="7944" width="16.28515625" customWidth="1"/>
    <col min="8193" max="8193" width="58.7109375" bestFit="1" customWidth="1"/>
    <col min="8194" max="8195" width="19.42578125" customWidth="1"/>
    <col min="8196" max="8196" width="16" bestFit="1" customWidth="1"/>
    <col min="8197" max="8197" width="18" customWidth="1"/>
    <col min="8198" max="8198" width="21.5703125" bestFit="1" customWidth="1"/>
    <col min="8199" max="8199" width="18.85546875" bestFit="1" customWidth="1"/>
    <col min="8200" max="8200" width="16.28515625" customWidth="1"/>
    <col min="8449" max="8449" width="58.7109375" bestFit="1" customWidth="1"/>
    <col min="8450" max="8451" width="19.42578125" customWidth="1"/>
    <col min="8452" max="8452" width="16" bestFit="1" customWidth="1"/>
    <col min="8453" max="8453" width="18" customWidth="1"/>
    <col min="8454" max="8454" width="21.5703125" bestFit="1" customWidth="1"/>
    <col min="8455" max="8455" width="18.85546875" bestFit="1" customWidth="1"/>
    <col min="8456" max="8456" width="16.28515625" customWidth="1"/>
    <col min="8705" max="8705" width="58.7109375" bestFit="1" customWidth="1"/>
    <col min="8706" max="8707" width="19.42578125" customWidth="1"/>
    <col min="8708" max="8708" width="16" bestFit="1" customWidth="1"/>
    <col min="8709" max="8709" width="18" customWidth="1"/>
    <col min="8710" max="8710" width="21.5703125" bestFit="1" customWidth="1"/>
    <col min="8711" max="8711" width="18.85546875" bestFit="1" customWidth="1"/>
    <col min="8712" max="8712" width="16.28515625" customWidth="1"/>
    <col min="8961" max="8961" width="58.7109375" bestFit="1" customWidth="1"/>
    <col min="8962" max="8963" width="19.42578125" customWidth="1"/>
    <col min="8964" max="8964" width="16" bestFit="1" customWidth="1"/>
    <col min="8965" max="8965" width="18" customWidth="1"/>
    <col min="8966" max="8966" width="21.5703125" bestFit="1" customWidth="1"/>
    <col min="8967" max="8967" width="18.85546875" bestFit="1" customWidth="1"/>
    <col min="8968" max="8968" width="16.28515625" customWidth="1"/>
    <col min="9217" max="9217" width="58.7109375" bestFit="1" customWidth="1"/>
    <col min="9218" max="9219" width="19.42578125" customWidth="1"/>
    <col min="9220" max="9220" width="16" bestFit="1" customWidth="1"/>
    <col min="9221" max="9221" width="18" customWidth="1"/>
    <col min="9222" max="9222" width="21.5703125" bestFit="1" customWidth="1"/>
    <col min="9223" max="9223" width="18.85546875" bestFit="1" customWidth="1"/>
    <col min="9224" max="9224" width="16.28515625" customWidth="1"/>
    <col min="9473" max="9473" width="58.7109375" bestFit="1" customWidth="1"/>
    <col min="9474" max="9475" width="19.42578125" customWidth="1"/>
    <col min="9476" max="9476" width="16" bestFit="1" customWidth="1"/>
    <col min="9477" max="9477" width="18" customWidth="1"/>
    <col min="9478" max="9478" width="21.5703125" bestFit="1" customWidth="1"/>
    <col min="9479" max="9479" width="18.85546875" bestFit="1" customWidth="1"/>
    <col min="9480" max="9480" width="16.28515625" customWidth="1"/>
    <col min="9729" max="9729" width="58.7109375" bestFit="1" customWidth="1"/>
    <col min="9730" max="9731" width="19.42578125" customWidth="1"/>
    <col min="9732" max="9732" width="16" bestFit="1" customWidth="1"/>
    <col min="9733" max="9733" width="18" customWidth="1"/>
    <col min="9734" max="9734" width="21.5703125" bestFit="1" customWidth="1"/>
    <col min="9735" max="9735" width="18.85546875" bestFit="1" customWidth="1"/>
    <col min="9736" max="9736" width="16.28515625" customWidth="1"/>
    <col min="9985" max="9985" width="58.7109375" bestFit="1" customWidth="1"/>
    <col min="9986" max="9987" width="19.42578125" customWidth="1"/>
    <col min="9988" max="9988" width="16" bestFit="1" customWidth="1"/>
    <col min="9989" max="9989" width="18" customWidth="1"/>
    <col min="9990" max="9990" width="21.5703125" bestFit="1" customWidth="1"/>
    <col min="9991" max="9991" width="18.85546875" bestFit="1" customWidth="1"/>
    <col min="9992" max="9992" width="16.28515625" customWidth="1"/>
    <col min="10241" max="10241" width="58.7109375" bestFit="1" customWidth="1"/>
    <col min="10242" max="10243" width="19.42578125" customWidth="1"/>
    <col min="10244" max="10244" width="16" bestFit="1" customWidth="1"/>
    <col min="10245" max="10245" width="18" customWidth="1"/>
    <col min="10246" max="10246" width="21.5703125" bestFit="1" customWidth="1"/>
    <col min="10247" max="10247" width="18.85546875" bestFit="1" customWidth="1"/>
    <col min="10248" max="10248" width="16.28515625" customWidth="1"/>
    <col min="10497" max="10497" width="58.7109375" bestFit="1" customWidth="1"/>
    <col min="10498" max="10499" width="19.42578125" customWidth="1"/>
    <col min="10500" max="10500" width="16" bestFit="1" customWidth="1"/>
    <col min="10501" max="10501" width="18" customWidth="1"/>
    <col min="10502" max="10502" width="21.5703125" bestFit="1" customWidth="1"/>
    <col min="10503" max="10503" width="18.85546875" bestFit="1" customWidth="1"/>
    <col min="10504" max="10504" width="16.28515625" customWidth="1"/>
    <col min="10753" max="10753" width="58.7109375" bestFit="1" customWidth="1"/>
    <col min="10754" max="10755" width="19.42578125" customWidth="1"/>
    <col min="10756" max="10756" width="16" bestFit="1" customWidth="1"/>
    <col min="10757" max="10757" width="18" customWidth="1"/>
    <col min="10758" max="10758" width="21.5703125" bestFit="1" customWidth="1"/>
    <col min="10759" max="10759" width="18.85546875" bestFit="1" customWidth="1"/>
    <col min="10760" max="10760" width="16.28515625" customWidth="1"/>
    <col min="11009" max="11009" width="58.7109375" bestFit="1" customWidth="1"/>
    <col min="11010" max="11011" width="19.42578125" customWidth="1"/>
    <col min="11012" max="11012" width="16" bestFit="1" customWidth="1"/>
    <col min="11013" max="11013" width="18" customWidth="1"/>
    <col min="11014" max="11014" width="21.5703125" bestFit="1" customWidth="1"/>
    <col min="11015" max="11015" width="18.85546875" bestFit="1" customWidth="1"/>
    <col min="11016" max="11016" width="16.28515625" customWidth="1"/>
    <col min="11265" max="11265" width="58.7109375" bestFit="1" customWidth="1"/>
    <col min="11266" max="11267" width="19.42578125" customWidth="1"/>
    <col min="11268" max="11268" width="16" bestFit="1" customWidth="1"/>
    <col min="11269" max="11269" width="18" customWidth="1"/>
    <col min="11270" max="11270" width="21.5703125" bestFit="1" customWidth="1"/>
    <col min="11271" max="11271" width="18.85546875" bestFit="1" customWidth="1"/>
    <col min="11272" max="11272" width="16.28515625" customWidth="1"/>
    <col min="11521" max="11521" width="58.7109375" bestFit="1" customWidth="1"/>
    <col min="11522" max="11523" width="19.42578125" customWidth="1"/>
    <col min="11524" max="11524" width="16" bestFit="1" customWidth="1"/>
    <col min="11525" max="11525" width="18" customWidth="1"/>
    <col min="11526" max="11526" width="21.5703125" bestFit="1" customWidth="1"/>
    <col min="11527" max="11527" width="18.85546875" bestFit="1" customWidth="1"/>
    <col min="11528" max="11528" width="16.28515625" customWidth="1"/>
    <col min="11777" max="11777" width="58.7109375" bestFit="1" customWidth="1"/>
    <col min="11778" max="11779" width="19.42578125" customWidth="1"/>
    <col min="11780" max="11780" width="16" bestFit="1" customWidth="1"/>
    <col min="11781" max="11781" width="18" customWidth="1"/>
    <col min="11782" max="11782" width="21.5703125" bestFit="1" customWidth="1"/>
    <col min="11783" max="11783" width="18.85546875" bestFit="1" customWidth="1"/>
    <col min="11784" max="11784" width="16.28515625" customWidth="1"/>
    <col min="12033" max="12033" width="58.7109375" bestFit="1" customWidth="1"/>
    <col min="12034" max="12035" width="19.42578125" customWidth="1"/>
    <col min="12036" max="12036" width="16" bestFit="1" customWidth="1"/>
    <col min="12037" max="12037" width="18" customWidth="1"/>
    <col min="12038" max="12038" width="21.5703125" bestFit="1" customWidth="1"/>
    <col min="12039" max="12039" width="18.85546875" bestFit="1" customWidth="1"/>
    <col min="12040" max="12040" width="16.28515625" customWidth="1"/>
    <col min="12289" max="12289" width="58.7109375" bestFit="1" customWidth="1"/>
    <col min="12290" max="12291" width="19.42578125" customWidth="1"/>
    <col min="12292" max="12292" width="16" bestFit="1" customWidth="1"/>
    <col min="12293" max="12293" width="18" customWidth="1"/>
    <col min="12294" max="12294" width="21.5703125" bestFit="1" customWidth="1"/>
    <col min="12295" max="12295" width="18.85546875" bestFit="1" customWidth="1"/>
    <col min="12296" max="12296" width="16.28515625" customWidth="1"/>
    <col min="12545" max="12545" width="58.7109375" bestFit="1" customWidth="1"/>
    <col min="12546" max="12547" width="19.42578125" customWidth="1"/>
    <col min="12548" max="12548" width="16" bestFit="1" customWidth="1"/>
    <col min="12549" max="12549" width="18" customWidth="1"/>
    <col min="12550" max="12550" width="21.5703125" bestFit="1" customWidth="1"/>
    <col min="12551" max="12551" width="18.85546875" bestFit="1" customWidth="1"/>
    <col min="12552" max="12552" width="16.28515625" customWidth="1"/>
    <col min="12801" max="12801" width="58.7109375" bestFit="1" customWidth="1"/>
    <col min="12802" max="12803" width="19.42578125" customWidth="1"/>
    <col min="12804" max="12804" width="16" bestFit="1" customWidth="1"/>
    <col min="12805" max="12805" width="18" customWidth="1"/>
    <col min="12806" max="12806" width="21.5703125" bestFit="1" customWidth="1"/>
    <col min="12807" max="12807" width="18.85546875" bestFit="1" customWidth="1"/>
    <col min="12808" max="12808" width="16.28515625" customWidth="1"/>
    <col min="13057" max="13057" width="58.7109375" bestFit="1" customWidth="1"/>
    <col min="13058" max="13059" width="19.42578125" customWidth="1"/>
    <col min="13060" max="13060" width="16" bestFit="1" customWidth="1"/>
    <col min="13061" max="13061" width="18" customWidth="1"/>
    <col min="13062" max="13062" width="21.5703125" bestFit="1" customWidth="1"/>
    <col min="13063" max="13063" width="18.85546875" bestFit="1" customWidth="1"/>
    <col min="13064" max="13064" width="16.28515625" customWidth="1"/>
    <col min="13313" max="13313" width="58.7109375" bestFit="1" customWidth="1"/>
    <col min="13314" max="13315" width="19.42578125" customWidth="1"/>
    <col min="13316" max="13316" width="16" bestFit="1" customWidth="1"/>
    <col min="13317" max="13317" width="18" customWidth="1"/>
    <col min="13318" max="13318" width="21.5703125" bestFit="1" customWidth="1"/>
    <col min="13319" max="13319" width="18.85546875" bestFit="1" customWidth="1"/>
    <col min="13320" max="13320" width="16.28515625" customWidth="1"/>
    <col min="13569" max="13569" width="58.7109375" bestFit="1" customWidth="1"/>
    <col min="13570" max="13571" width="19.42578125" customWidth="1"/>
    <col min="13572" max="13572" width="16" bestFit="1" customWidth="1"/>
    <col min="13573" max="13573" width="18" customWidth="1"/>
    <col min="13574" max="13574" width="21.5703125" bestFit="1" customWidth="1"/>
    <col min="13575" max="13575" width="18.85546875" bestFit="1" customWidth="1"/>
    <col min="13576" max="13576" width="16.28515625" customWidth="1"/>
    <col min="13825" max="13825" width="58.7109375" bestFit="1" customWidth="1"/>
    <col min="13826" max="13827" width="19.42578125" customWidth="1"/>
    <col min="13828" max="13828" width="16" bestFit="1" customWidth="1"/>
    <col min="13829" max="13829" width="18" customWidth="1"/>
    <col min="13830" max="13830" width="21.5703125" bestFit="1" customWidth="1"/>
    <col min="13831" max="13831" width="18.85546875" bestFit="1" customWidth="1"/>
    <col min="13832" max="13832" width="16.28515625" customWidth="1"/>
    <col min="14081" max="14081" width="58.7109375" bestFit="1" customWidth="1"/>
    <col min="14082" max="14083" width="19.42578125" customWidth="1"/>
    <col min="14084" max="14084" width="16" bestFit="1" customWidth="1"/>
    <col min="14085" max="14085" width="18" customWidth="1"/>
    <col min="14086" max="14086" width="21.5703125" bestFit="1" customWidth="1"/>
    <col min="14087" max="14087" width="18.85546875" bestFit="1" customWidth="1"/>
    <col min="14088" max="14088" width="16.28515625" customWidth="1"/>
    <col min="14337" max="14337" width="58.7109375" bestFit="1" customWidth="1"/>
    <col min="14338" max="14339" width="19.42578125" customWidth="1"/>
    <col min="14340" max="14340" width="16" bestFit="1" customWidth="1"/>
    <col min="14341" max="14341" width="18" customWidth="1"/>
    <col min="14342" max="14342" width="21.5703125" bestFit="1" customWidth="1"/>
    <col min="14343" max="14343" width="18.85546875" bestFit="1" customWidth="1"/>
    <col min="14344" max="14344" width="16.28515625" customWidth="1"/>
    <col min="14593" max="14593" width="58.7109375" bestFit="1" customWidth="1"/>
    <col min="14594" max="14595" width="19.42578125" customWidth="1"/>
    <col min="14596" max="14596" width="16" bestFit="1" customWidth="1"/>
    <col min="14597" max="14597" width="18" customWidth="1"/>
    <col min="14598" max="14598" width="21.5703125" bestFit="1" customWidth="1"/>
    <col min="14599" max="14599" width="18.85546875" bestFit="1" customWidth="1"/>
    <col min="14600" max="14600" width="16.28515625" customWidth="1"/>
    <col min="14849" max="14849" width="58.7109375" bestFit="1" customWidth="1"/>
    <col min="14850" max="14851" width="19.42578125" customWidth="1"/>
    <col min="14852" max="14852" width="16" bestFit="1" customWidth="1"/>
    <col min="14853" max="14853" width="18" customWidth="1"/>
    <col min="14854" max="14854" width="21.5703125" bestFit="1" customWidth="1"/>
    <col min="14855" max="14855" width="18.85546875" bestFit="1" customWidth="1"/>
    <col min="14856" max="14856" width="16.28515625" customWidth="1"/>
    <col min="15105" max="15105" width="58.7109375" bestFit="1" customWidth="1"/>
    <col min="15106" max="15107" width="19.42578125" customWidth="1"/>
    <col min="15108" max="15108" width="16" bestFit="1" customWidth="1"/>
    <col min="15109" max="15109" width="18" customWidth="1"/>
    <col min="15110" max="15110" width="21.5703125" bestFit="1" customWidth="1"/>
    <col min="15111" max="15111" width="18.85546875" bestFit="1" customWidth="1"/>
    <col min="15112" max="15112" width="16.28515625" customWidth="1"/>
    <col min="15361" max="15361" width="58.7109375" bestFit="1" customWidth="1"/>
    <col min="15362" max="15363" width="19.42578125" customWidth="1"/>
    <col min="15364" max="15364" width="16" bestFit="1" customWidth="1"/>
    <col min="15365" max="15365" width="18" customWidth="1"/>
    <col min="15366" max="15366" width="21.5703125" bestFit="1" customWidth="1"/>
    <col min="15367" max="15367" width="18.85546875" bestFit="1" customWidth="1"/>
    <col min="15368" max="15368" width="16.28515625" customWidth="1"/>
    <col min="15617" max="15617" width="58.7109375" bestFit="1" customWidth="1"/>
    <col min="15618" max="15619" width="19.42578125" customWidth="1"/>
    <col min="15620" max="15620" width="16" bestFit="1" customWidth="1"/>
    <col min="15621" max="15621" width="18" customWidth="1"/>
    <col min="15622" max="15622" width="21.5703125" bestFit="1" customWidth="1"/>
    <col min="15623" max="15623" width="18.85546875" bestFit="1" customWidth="1"/>
    <col min="15624" max="15624" width="16.28515625" customWidth="1"/>
    <col min="15873" max="15873" width="58.7109375" bestFit="1" customWidth="1"/>
    <col min="15874" max="15875" width="19.42578125" customWidth="1"/>
    <col min="15876" max="15876" width="16" bestFit="1" customWidth="1"/>
    <col min="15877" max="15877" width="18" customWidth="1"/>
    <col min="15878" max="15878" width="21.5703125" bestFit="1" customWidth="1"/>
    <col min="15879" max="15879" width="18.85546875" bestFit="1" customWidth="1"/>
    <col min="15880" max="15880" width="16.28515625" customWidth="1"/>
    <col min="16129" max="16129" width="58.7109375" bestFit="1" customWidth="1"/>
    <col min="16130" max="16131" width="19.42578125" customWidth="1"/>
    <col min="16132" max="16132" width="16" bestFit="1" customWidth="1"/>
    <col min="16133" max="16133" width="18" customWidth="1"/>
    <col min="16134" max="16134" width="21.5703125" bestFit="1" customWidth="1"/>
    <col min="16135" max="16135" width="18.85546875" bestFit="1" customWidth="1"/>
    <col min="16136" max="16136" width="16.28515625" customWidth="1"/>
  </cols>
  <sheetData>
    <row r="2" spans="1:8" ht="146.25" customHeight="1" x14ac:dyDescent="0.25"/>
    <row r="3" spans="1:8" ht="14.25" customHeight="1" x14ac:dyDescent="0.25">
      <c r="A3" s="72" t="s">
        <v>49</v>
      </c>
      <c r="B3" s="72"/>
      <c r="C3" s="72"/>
      <c r="D3" s="5">
        <f>+B17-C17-(B44-C44)</f>
        <v>0</v>
      </c>
    </row>
    <row r="4" spans="1:8" ht="14.25" customHeight="1" x14ac:dyDescent="0.25">
      <c r="A4" s="72" t="s">
        <v>48</v>
      </c>
      <c r="B4" s="72"/>
      <c r="C4" s="72"/>
    </row>
    <row r="5" spans="1:8" ht="14.25" customHeight="1" x14ac:dyDescent="0.25">
      <c r="A5" s="73" t="s">
        <v>47</v>
      </c>
      <c r="B5" s="73"/>
      <c r="C5" s="73"/>
    </row>
    <row r="6" spans="1:8" ht="39.75" customHeight="1" x14ac:dyDescent="0.25">
      <c r="A6" s="6"/>
      <c r="B6" s="6"/>
      <c r="C6" s="6"/>
      <c r="F6" s="7" t="str">
        <f>IF(F7&lt;0,"Disminución efectivo","Aumento efectivo")</f>
        <v>Disminución efectivo</v>
      </c>
      <c r="H6" s="8" t="s">
        <v>0</v>
      </c>
    </row>
    <row r="7" spans="1:8" ht="14.25" customHeight="1" x14ac:dyDescent="0.25">
      <c r="A7" s="9" t="s">
        <v>1</v>
      </c>
      <c r="B7" s="10">
        <f t="shared" ref="B7:G7" si="0">SUM(B12:B1000)</f>
        <v>3.0145910568535328E-2</v>
      </c>
      <c r="C7" s="10">
        <f t="shared" si="0"/>
        <v>-0.26484400732442737</v>
      </c>
      <c r="D7" s="10">
        <f t="shared" si="0"/>
        <v>0.29498992161825299</v>
      </c>
      <c r="E7" s="10">
        <f t="shared" si="0"/>
        <v>-0.32000000010884833</v>
      </c>
      <c r="F7" s="11">
        <f t="shared" si="0"/>
        <v>-1228162.8429899232</v>
      </c>
      <c r="G7" s="10">
        <f t="shared" si="0"/>
        <v>1228162.868</v>
      </c>
      <c r="H7" s="12">
        <f>+F7+G7</f>
        <v>2.5010076817125082E-2</v>
      </c>
    </row>
    <row r="8" spans="1:8" ht="14.25" customHeight="1" x14ac:dyDescent="0.25">
      <c r="A8" s="13"/>
      <c r="B8" s="14"/>
      <c r="C8" s="14"/>
      <c r="D8" s="14"/>
      <c r="E8" s="14"/>
      <c r="F8" s="14"/>
      <c r="G8" s="14"/>
    </row>
    <row r="9" spans="1:8" ht="33.75" customHeight="1" x14ac:dyDescent="0.25">
      <c r="B9" s="15">
        <v>2009</v>
      </c>
      <c r="C9" s="15">
        <v>2008</v>
      </c>
      <c r="D9" s="16" t="s">
        <v>2</v>
      </c>
      <c r="E9" s="17" t="s">
        <v>3</v>
      </c>
      <c r="F9" s="18" t="s">
        <v>4</v>
      </c>
      <c r="G9" s="19" t="s">
        <v>5</v>
      </c>
    </row>
    <row r="10" spans="1:8" ht="14.25" customHeight="1" x14ac:dyDescent="0.25">
      <c r="A10" s="20" t="s">
        <v>6</v>
      </c>
      <c r="B10" s="21"/>
      <c r="C10" s="22"/>
    </row>
    <row r="11" spans="1:8" ht="14.25" customHeight="1" x14ac:dyDescent="0.25">
      <c r="A11" s="1" t="s">
        <v>7</v>
      </c>
      <c r="B11" s="23"/>
      <c r="C11" s="24"/>
    </row>
    <row r="12" spans="1:8" ht="14.25" customHeight="1" x14ac:dyDescent="0.25">
      <c r="A12" s="25" t="s">
        <v>8</v>
      </c>
      <c r="B12" s="26">
        <v>93755.270999999993</v>
      </c>
      <c r="C12" s="26">
        <v>831127.13899999997</v>
      </c>
      <c r="D12" s="27">
        <f>B12-C12</f>
        <v>-737371.86800000002</v>
      </c>
      <c r="F12" s="27"/>
      <c r="G12" s="28">
        <f>-(D12+E12)</f>
        <v>737371.86800000002</v>
      </c>
    </row>
    <row r="13" spans="1:8" ht="14.25" customHeight="1" x14ac:dyDescent="0.25">
      <c r="A13" s="25" t="s">
        <v>9</v>
      </c>
      <c r="B13" s="26">
        <v>9479</v>
      </c>
      <c r="C13" s="26">
        <v>500270</v>
      </c>
      <c r="D13" s="27">
        <f>B13-C13</f>
        <v>-490791</v>
      </c>
      <c r="F13" s="27"/>
      <c r="G13" s="28">
        <f>-(D13+E13)</f>
        <v>490791</v>
      </c>
    </row>
    <row r="14" spans="1:8" ht="14.25" customHeight="1" x14ac:dyDescent="0.25">
      <c r="A14" s="25" t="s">
        <v>42</v>
      </c>
      <c r="B14" s="26">
        <v>21452798</v>
      </c>
      <c r="C14" s="26">
        <v>29229202</v>
      </c>
      <c r="D14" s="27">
        <f>B14-C14</f>
        <v>-7776404</v>
      </c>
      <c r="F14" s="27">
        <f>-(D14+E14)</f>
        <v>7776404</v>
      </c>
    </row>
    <row r="15" spans="1:8" ht="14.25" customHeight="1" x14ac:dyDescent="0.25">
      <c r="A15" s="25" t="s">
        <v>43</v>
      </c>
      <c r="B15" s="26">
        <v>9840638</v>
      </c>
      <c r="C15" s="26">
        <v>14255848</v>
      </c>
      <c r="D15" s="27">
        <f>B15-C15</f>
        <v>-4415210</v>
      </c>
      <c r="F15" s="27">
        <f>-(D15+E15)</f>
        <v>4415210</v>
      </c>
    </row>
    <row r="16" spans="1:8" ht="14.25" customHeight="1" x14ac:dyDescent="0.25">
      <c r="A16" s="29"/>
      <c r="B16" s="30"/>
      <c r="C16" s="30"/>
      <c r="D16" s="31"/>
      <c r="E16" s="31"/>
      <c r="F16" s="31"/>
      <c r="G16" s="31"/>
    </row>
    <row r="17" spans="1:7" ht="14.25" customHeight="1" x14ac:dyDescent="0.25">
      <c r="A17" s="32" t="s">
        <v>10</v>
      </c>
      <c r="B17" s="33"/>
      <c r="C17" s="33"/>
      <c r="D17" s="34"/>
      <c r="E17" s="34"/>
      <c r="F17" s="34"/>
      <c r="G17" s="34"/>
    </row>
    <row r="18" spans="1:7" ht="14.25" customHeight="1" x14ac:dyDescent="0.25">
      <c r="A18" s="25"/>
      <c r="B18" s="26"/>
      <c r="C18" s="26"/>
    </row>
    <row r="19" spans="1:7" ht="14.25" customHeight="1" x14ac:dyDescent="0.25">
      <c r="A19" s="25" t="s">
        <v>11</v>
      </c>
      <c r="B19" s="35"/>
      <c r="C19" s="35"/>
    </row>
    <row r="20" spans="1:7" ht="14.25" customHeight="1" x14ac:dyDescent="0.25">
      <c r="A20" s="25" t="s">
        <v>12</v>
      </c>
      <c r="B20" s="26">
        <v>329251</v>
      </c>
      <c r="C20" s="26">
        <v>818128</v>
      </c>
      <c r="D20" s="27">
        <f>B20-C20</f>
        <v>-488877</v>
      </c>
      <c r="E20" s="27"/>
      <c r="F20" s="27">
        <f>-(D20+E20)</f>
        <v>488877</v>
      </c>
    </row>
    <row r="21" spans="1:7" ht="14.25" customHeight="1" x14ac:dyDescent="0.25">
      <c r="A21" s="25" t="s">
        <v>13</v>
      </c>
      <c r="B21" s="26">
        <v>2655000</v>
      </c>
      <c r="C21" s="26">
        <v>710000</v>
      </c>
      <c r="D21" s="27">
        <f>B21-C21</f>
        <v>1945000</v>
      </c>
      <c r="F21" s="27">
        <f>-(D21+E21)</f>
        <v>-1945000</v>
      </c>
    </row>
    <row r="22" spans="1:7" ht="14.25" customHeight="1" x14ac:dyDescent="0.25">
      <c r="A22" s="25" t="s">
        <v>14</v>
      </c>
      <c r="B22" s="26">
        <v>-255000</v>
      </c>
      <c r="C22" s="26">
        <v>-210000</v>
      </c>
      <c r="D22" s="27">
        <f>B22-C22</f>
        <v>-45000</v>
      </c>
      <c r="E22" s="27">
        <f>-E71</f>
        <v>45000</v>
      </c>
      <c r="F22" s="27">
        <f>-(D22+E22)</f>
        <v>0</v>
      </c>
    </row>
    <row r="23" spans="1:7" ht="14.25" customHeight="1" x14ac:dyDescent="0.25">
      <c r="A23" s="25" t="s">
        <v>15</v>
      </c>
      <c r="B23" s="26">
        <v>31324</v>
      </c>
      <c r="C23" s="26">
        <v>508458.60298000003</v>
      </c>
      <c r="D23" s="27">
        <f>B23-C23</f>
        <v>-477134.60298000003</v>
      </c>
      <c r="E23" s="27">
        <f>-E70</f>
        <v>911</v>
      </c>
      <c r="F23" s="27">
        <f>-(D23+E23)</f>
        <v>476223.60298000003</v>
      </c>
    </row>
    <row r="24" spans="1:7" ht="14.25" customHeight="1" x14ac:dyDescent="0.25">
      <c r="A24" s="25" t="s">
        <v>16</v>
      </c>
      <c r="B24" s="36">
        <v>211696</v>
      </c>
      <c r="C24" s="36">
        <v>893314</v>
      </c>
      <c r="D24" s="27">
        <f>B24-C24</f>
        <v>-681618</v>
      </c>
      <c r="E24" s="27">
        <f>-E69</f>
        <v>585529</v>
      </c>
      <c r="F24" s="27">
        <f>-(D24+E24)</f>
        <v>96089</v>
      </c>
    </row>
    <row r="25" spans="1:7" ht="14.25" customHeight="1" x14ac:dyDescent="0.25">
      <c r="A25" s="25"/>
      <c r="B25" s="30"/>
      <c r="C25" s="30"/>
    </row>
    <row r="26" spans="1:7" ht="14.25" customHeight="1" x14ac:dyDescent="0.25">
      <c r="A26" s="32" t="s">
        <v>17</v>
      </c>
      <c r="B26" s="37"/>
      <c r="C26" s="37"/>
      <c r="D26" s="38"/>
      <c r="E26" s="38"/>
      <c r="F26" s="38"/>
      <c r="G26" s="38"/>
    </row>
    <row r="27" spans="1:7" ht="14.25" customHeight="1" x14ac:dyDescent="0.25">
      <c r="A27" s="25"/>
      <c r="B27" s="35"/>
      <c r="C27" s="35"/>
    </row>
    <row r="28" spans="1:7" ht="14.25" customHeight="1" x14ac:dyDescent="0.25">
      <c r="A28" s="25" t="s">
        <v>18</v>
      </c>
      <c r="B28" s="26"/>
      <c r="C28" s="26"/>
      <c r="D28" s="27"/>
    </row>
    <row r="29" spans="1:7" ht="14.25" customHeight="1" x14ac:dyDescent="0.25">
      <c r="A29" s="39" t="s">
        <v>44</v>
      </c>
      <c r="B29" s="26">
        <f>3931972+15510803</f>
        <v>19442775</v>
      </c>
      <c r="C29" s="26">
        <f>3755714+4560461</f>
        <v>8316175</v>
      </c>
      <c r="D29" s="27">
        <f>B29-C29</f>
        <v>11126600</v>
      </c>
      <c r="E29" s="27"/>
      <c r="F29" s="27">
        <f>-(D29+E29)</f>
        <v>-11126600</v>
      </c>
    </row>
    <row r="30" spans="1:7" ht="14.25" customHeight="1" x14ac:dyDescent="0.25">
      <c r="A30" s="39" t="s">
        <v>19</v>
      </c>
      <c r="B30" s="26">
        <v>-1250000</v>
      </c>
      <c r="C30" s="26">
        <v>-817989</v>
      </c>
      <c r="D30" s="27">
        <f>B30-C30</f>
        <v>-432011</v>
      </c>
      <c r="E30" s="27">
        <f>-E68</f>
        <v>432011</v>
      </c>
      <c r="F30" s="27">
        <f>-(D30+E30)</f>
        <v>0</v>
      </c>
    </row>
    <row r="31" spans="1:7" ht="14.25" customHeight="1" x14ac:dyDescent="0.25">
      <c r="A31" s="25" t="s">
        <v>50</v>
      </c>
      <c r="B31" s="36">
        <v>3080449</v>
      </c>
      <c r="C31" s="36">
        <v>3170996.7698499998</v>
      </c>
      <c r="D31" s="27">
        <f>B31-C31</f>
        <v>-90547.769849999808</v>
      </c>
      <c r="E31" s="27">
        <f>-D31</f>
        <v>90547.769849999808</v>
      </c>
      <c r="F31" s="27">
        <f>-(D31+E31)</f>
        <v>0</v>
      </c>
    </row>
    <row r="32" spans="1:7" ht="14.25" customHeight="1" x14ac:dyDescent="0.25">
      <c r="A32" s="25"/>
      <c r="B32" s="30"/>
      <c r="C32" s="30"/>
    </row>
    <row r="33" spans="1:7" ht="14.25" customHeight="1" x14ac:dyDescent="0.25">
      <c r="A33" s="32" t="s">
        <v>20</v>
      </c>
      <c r="B33" s="40"/>
      <c r="C33" s="40"/>
      <c r="D33" s="38"/>
      <c r="E33" s="38"/>
      <c r="F33" s="38"/>
      <c r="G33" s="38"/>
    </row>
    <row r="34" spans="1:7" ht="14.25" customHeight="1" x14ac:dyDescent="0.25">
      <c r="A34" s="25"/>
      <c r="B34" s="30"/>
      <c r="C34" s="30"/>
    </row>
    <row r="35" spans="1:7" ht="14.25" customHeight="1" x14ac:dyDescent="0.25">
      <c r="A35" s="41" t="s">
        <v>21</v>
      </c>
      <c r="B35" s="33"/>
      <c r="C35" s="33"/>
      <c r="D35" s="27"/>
      <c r="E35" s="38"/>
      <c r="F35" s="38"/>
      <c r="G35" s="38"/>
    </row>
    <row r="36" spans="1:7" ht="14.25" customHeight="1" x14ac:dyDescent="0.25">
      <c r="A36" s="42" t="s">
        <v>22</v>
      </c>
      <c r="B36" s="26"/>
      <c r="C36" s="43"/>
    </row>
    <row r="37" spans="1:7" ht="14.25" customHeight="1" x14ac:dyDescent="0.25">
      <c r="A37" s="25" t="s">
        <v>23</v>
      </c>
      <c r="B37" s="26">
        <v>-10058253.731761124</v>
      </c>
      <c r="C37" s="26">
        <v>-9029260.6146500483</v>
      </c>
      <c r="D37" s="27">
        <f t="shared" ref="D37:D42" si="1">B37-C37</f>
        <v>-1028993.1171110757</v>
      </c>
      <c r="F37" s="27">
        <f t="shared" ref="F37:F42" si="2">-(D37+E37)</f>
        <v>1028993.1171110757</v>
      </c>
    </row>
    <row r="38" spans="1:7" ht="14.25" customHeight="1" x14ac:dyDescent="0.25">
      <c r="A38" s="25" t="s">
        <v>24</v>
      </c>
      <c r="B38" s="26">
        <v>-7777417</v>
      </c>
      <c r="C38" s="26">
        <v>-13157577.45998</v>
      </c>
      <c r="D38" s="27">
        <f t="shared" si="1"/>
        <v>5380160.4599799998</v>
      </c>
      <c r="F38" s="27">
        <f t="shared" si="2"/>
        <v>-5380160.4599799998</v>
      </c>
    </row>
    <row r="39" spans="1:7" ht="14.25" customHeight="1" x14ac:dyDescent="0.25">
      <c r="A39" s="25" t="s">
        <v>25</v>
      </c>
      <c r="B39" s="26">
        <v>-2171056</v>
      </c>
      <c r="C39" s="26">
        <v>-1910436.1341300006</v>
      </c>
      <c r="D39" s="27">
        <f t="shared" si="1"/>
        <v>-260619.8658699994</v>
      </c>
      <c r="F39" s="27">
        <f t="shared" si="2"/>
        <v>260619.8658699994</v>
      </c>
    </row>
    <row r="40" spans="1:7" ht="14.25" customHeight="1" x14ac:dyDescent="0.25">
      <c r="A40" s="25" t="s">
        <v>26</v>
      </c>
      <c r="B40" s="26">
        <v>-282530</v>
      </c>
      <c r="C40" s="26">
        <v>-917759</v>
      </c>
      <c r="D40" s="27">
        <f t="shared" si="1"/>
        <v>635229</v>
      </c>
      <c r="E40" s="27">
        <f>-E72</f>
        <v>282530</v>
      </c>
      <c r="F40" s="27">
        <f t="shared" si="2"/>
        <v>-917759</v>
      </c>
    </row>
    <row r="41" spans="1:7" ht="14.25" customHeight="1" x14ac:dyDescent="0.25">
      <c r="A41" s="1" t="s">
        <v>27</v>
      </c>
      <c r="B41" s="26">
        <v>-644851</v>
      </c>
      <c r="C41" s="26">
        <v>17858</v>
      </c>
      <c r="D41" s="27">
        <f t="shared" si="1"/>
        <v>-662709</v>
      </c>
      <c r="F41" s="27">
        <f t="shared" si="2"/>
        <v>662709</v>
      </c>
    </row>
    <row r="42" spans="1:7" ht="14.25" customHeight="1" x14ac:dyDescent="0.25">
      <c r="A42" s="25" t="s">
        <v>28</v>
      </c>
      <c r="B42" s="36">
        <v>-1340923</v>
      </c>
      <c r="C42" s="36">
        <v>-2287949.1059599998</v>
      </c>
      <c r="D42" s="27">
        <f t="shared" si="1"/>
        <v>947026.10595999984</v>
      </c>
      <c r="F42" s="27">
        <f t="shared" si="2"/>
        <v>-947026.10595999984</v>
      </c>
    </row>
    <row r="43" spans="1:7" ht="14.25" customHeight="1" x14ac:dyDescent="0.25">
      <c r="A43" s="25"/>
      <c r="B43" s="30"/>
      <c r="C43" s="30"/>
    </row>
    <row r="44" spans="1:7" ht="14.25" customHeight="1" x14ac:dyDescent="0.25">
      <c r="A44" s="32" t="s">
        <v>29</v>
      </c>
      <c r="B44" s="33"/>
      <c r="C44" s="44"/>
      <c r="D44" s="38"/>
      <c r="E44" s="38"/>
      <c r="F44" s="38"/>
      <c r="G44" s="38"/>
    </row>
    <row r="45" spans="1:7" ht="14.25" customHeight="1" x14ac:dyDescent="0.25">
      <c r="A45" s="25"/>
      <c r="B45" s="30"/>
      <c r="C45" s="30"/>
    </row>
    <row r="46" spans="1:7" ht="14.25" customHeight="1" x14ac:dyDescent="0.25">
      <c r="A46" s="25" t="s">
        <v>30</v>
      </c>
      <c r="B46" s="35"/>
      <c r="C46" s="35"/>
    </row>
    <row r="47" spans="1:7" ht="14.25" customHeight="1" x14ac:dyDescent="0.25">
      <c r="A47" s="25" t="s">
        <v>31</v>
      </c>
      <c r="B47" s="36">
        <v>-13654945.2682389</v>
      </c>
      <c r="C47" s="36">
        <v>-15511053.451249899</v>
      </c>
      <c r="D47" s="27">
        <f>B47-C47</f>
        <v>1856108.1830109991</v>
      </c>
      <c r="F47" s="27">
        <f>-(D47+E47)</f>
        <v>-1856108.1830109991</v>
      </c>
    </row>
    <row r="48" spans="1:7" ht="14.25" customHeight="1" x14ac:dyDescent="0.25">
      <c r="A48" s="25"/>
      <c r="B48" s="30"/>
      <c r="C48" s="30"/>
    </row>
    <row r="49" spans="1:7" ht="14.25" customHeight="1" x14ac:dyDescent="0.25">
      <c r="A49" s="32" t="s">
        <v>32</v>
      </c>
      <c r="B49" s="40"/>
      <c r="C49" s="40"/>
      <c r="D49" s="34"/>
      <c r="E49" s="34"/>
      <c r="F49" s="34"/>
      <c r="G49" s="34"/>
    </row>
    <row r="50" spans="1:7" ht="14.25" customHeight="1" x14ac:dyDescent="0.25">
      <c r="A50" s="25"/>
      <c r="B50" s="45"/>
      <c r="C50" s="45"/>
    </row>
    <row r="51" spans="1:7" ht="14.25" customHeight="1" x14ac:dyDescent="0.25">
      <c r="A51" s="25"/>
      <c r="B51" s="26"/>
      <c r="C51" s="43"/>
    </row>
    <row r="52" spans="1:7" ht="14.25" customHeight="1" x14ac:dyDescent="0.25">
      <c r="A52" s="41" t="s">
        <v>33</v>
      </c>
      <c r="B52" s="33"/>
      <c r="C52" s="33"/>
      <c r="D52" s="27"/>
      <c r="E52" s="38"/>
      <c r="F52" s="38"/>
      <c r="G52" s="38"/>
    </row>
    <row r="53" spans="1:7" ht="14.25" customHeight="1" x14ac:dyDescent="0.25">
      <c r="A53" s="25"/>
      <c r="B53" s="33"/>
      <c r="C53" s="33"/>
      <c r="D53" s="27"/>
      <c r="E53" s="38"/>
      <c r="F53" s="38"/>
      <c r="G53" s="38"/>
    </row>
    <row r="54" spans="1:7" ht="14.25" customHeight="1" x14ac:dyDescent="0.25">
      <c r="A54" s="46" t="s">
        <v>51</v>
      </c>
      <c r="B54" s="47">
        <v>-8000000</v>
      </c>
      <c r="C54" s="47">
        <v>-8000000</v>
      </c>
      <c r="D54" s="27">
        <f t="shared" ref="D54:D63" si="3">B54-C54</f>
        <v>0</v>
      </c>
      <c r="E54" s="27"/>
      <c r="F54" s="27">
        <f t="shared" ref="F54:F62" si="4">-(D54+E54)</f>
        <v>0</v>
      </c>
    </row>
    <row r="55" spans="1:7" ht="14.25" customHeight="1" x14ac:dyDescent="0.25">
      <c r="A55" s="46" t="s">
        <v>45</v>
      </c>
      <c r="B55" s="47">
        <v>-1310837</v>
      </c>
      <c r="C55" s="47">
        <v>-760395</v>
      </c>
      <c r="D55" s="27">
        <f t="shared" si="3"/>
        <v>-550442</v>
      </c>
      <c r="E55" s="27">
        <v>550442</v>
      </c>
      <c r="F55" s="27"/>
    </row>
    <row r="56" spans="1:7" ht="14.25" customHeight="1" x14ac:dyDescent="0.25">
      <c r="A56" s="46" t="s">
        <v>34</v>
      </c>
      <c r="B56" s="48">
        <v>-733052</v>
      </c>
      <c r="C56" s="48">
        <f>+B56</f>
        <v>-733052</v>
      </c>
      <c r="D56" s="27">
        <f t="shared" si="3"/>
        <v>0</v>
      </c>
      <c r="E56" s="27"/>
      <c r="F56" s="27">
        <f t="shared" si="4"/>
        <v>0</v>
      </c>
    </row>
    <row r="57" spans="1:7" ht="14.25" customHeight="1" x14ac:dyDescent="0.25">
      <c r="A57" s="46" t="s">
        <v>35</v>
      </c>
      <c r="B57" s="48">
        <v>-933360</v>
      </c>
      <c r="C57" s="48">
        <v>-833360</v>
      </c>
      <c r="D57" s="27">
        <f t="shared" si="3"/>
        <v>-100000</v>
      </c>
      <c r="E57" s="27">
        <f>-D57</f>
        <v>100000</v>
      </c>
      <c r="F57" s="27">
        <f t="shared" si="4"/>
        <v>0</v>
      </c>
    </row>
    <row r="58" spans="1:7" ht="14.25" customHeight="1" x14ac:dyDescent="0.25">
      <c r="A58" s="46" t="s">
        <v>52</v>
      </c>
      <c r="B58" s="48">
        <v>-729810.75270000007</v>
      </c>
      <c r="C58" s="48">
        <f>+B58</f>
        <v>-729810.75270000007</v>
      </c>
      <c r="D58" s="27">
        <f t="shared" si="3"/>
        <v>0</v>
      </c>
      <c r="F58" s="27">
        <f t="shared" si="4"/>
        <v>0</v>
      </c>
    </row>
    <row r="59" spans="1:7" ht="14.25" customHeight="1" x14ac:dyDescent="0.25">
      <c r="A59" s="46" t="s">
        <v>57</v>
      </c>
      <c r="B59" s="48">
        <v>-140610</v>
      </c>
      <c r="C59" s="48">
        <v>-103000</v>
      </c>
      <c r="D59" s="27">
        <f t="shared" si="3"/>
        <v>-37610</v>
      </c>
      <c r="E59" s="4">
        <v>37610</v>
      </c>
      <c r="F59" s="27"/>
    </row>
    <row r="60" spans="1:7" ht="14.25" customHeight="1" x14ac:dyDescent="0.25">
      <c r="A60" s="46" t="s">
        <v>36</v>
      </c>
      <c r="B60" s="48">
        <v>-353353.14682999998</v>
      </c>
      <c r="C60" s="48">
        <v>-390686.14682999998</v>
      </c>
      <c r="D60" s="27">
        <f t="shared" si="3"/>
        <v>37333</v>
      </c>
      <c r="E60" s="27"/>
      <c r="F60" s="27">
        <f t="shared" si="4"/>
        <v>-37333</v>
      </c>
    </row>
    <row r="61" spans="1:7" ht="14.25" customHeight="1" x14ac:dyDescent="0.25">
      <c r="A61" s="46" t="s">
        <v>37</v>
      </c>
      <c r="B61" s="49">
        <v>-3080449</v>
      </c>
      <c r="C61" s="49">
        <v>-3170996.7698499998</v>
      </c>
      <c r="D61" s="27">
        <f t="shared" si="3"/>
        <v>90547.769849999808</v>
      </c>
      <c r="E61" s="27">
        <f>-E31</f>
        <v>-90547.769849999808</v>
      </c>
      <c r="F61" s="27">
        <f t="shared" si="4"/>
        <v>0</v>
      </c>
    </row>
    <row r="62" spans="1:7" ht="14.25" customHeight="1" x14ac:dyDescent="0.25">
      <c r="A62" s="46" t="s">
        <v>38</v>
      </c>
      <c r="B62" s="48">
        <v>-4430717.3413240574</v>
      </c>
      <c r="C62" s="50">
        <v>0</v>
      </c>
      <c r="D62" s="27">
        <f t="shared" si="3"/>
        <v>-4430717.3413240574</v>
      </c>
      <c r="F62" s="27">
        <f t="shared" si="4"/>
        <v>4430717.3413240574</v>
      </c>
    </row>
    <row r="63" spans="1:7" ht="14.25" customHeight="1" x14ac:dyDescent="0.25">
      <c r="A63" s="46" t="s">
        <v>39</v>
      </c>
      <c r="B63" s="30">
        <v>0</v>
      </c>
      <c r="C63" s="51">
        <v>-688052.34132405696</v>
      </c>
      <c r="D63" s="27">
        <f t="shared" si="3"/>
        <v>688052.34132405696</v>
      </c>
      <c r="E63" s="27">
        <f>-E57-550441.87</f>
        <v>-650441.87</v>
      </c>
      <c r="F63" s="27">
        <f>-(D63+E63)</f>
        <v>-37610.471324056969</v>
      </c>
    </row>
    <row r="64" spans="1:7" ht="14.25" customHeight="1" x14ac:dyDescent="0.25"/>
    <row r="65" spans="1:7" ht="14.25" customHeight="1" x14ac:dyDescent="0.25">
      <c r="A65" s="32" t="s">
        <v>40</v>
      </c>
      <c r="B65" s="40"/>
      <c r="C65" s="40"/>
      <c r="D65" s="34"/>
      <c r="E65" s="34"/>
      <c r="F65" s="34"/>
      <c r="G65" s="34"/>
    </row>
    <row r="66" spans="1:7" ht="14.25" customHeight="1" x14ac:dyDescent="0.25">
      <c r="A66" s="25"/>
      <c r="B66" s="40"/>
      <c r="C66" s="40"/>
    </row>
    <row r="67" spans="1:7" ht="14.25" customHeight="1" x14ac:dyDescent="0.25">
      <c r="A67" s="52"/>
    </row>
    <row r="68" spans="1:7" ht="14.25" customHeight="1" x14ac:dyDescent="0.25">
      <c r="A68" s="53" t="s">
        <v>53</v>
      </c>
      <c r="C68" s="54"/>
      <c r="D68" s="38"/>
      <c r="E68" s="27">
        <v>-432011</v>
      </c>
      <c r="F68" s="27">
        <f>-(D68+E68)</f>
        <v>432011</v>
      </c>
      <c r="G68" s="38"/>
    </row>
    <row r="69" spans="1:7" ht="14.25" customHeight="1" x14ac:dyDescent="0.25">
      <c r="A69" s="53" t="s">
        <v>54</v>
      </c>
      <c r="C69" s="54"/>
      <c r="E69" s="27">
        <v>-585529</v>
      </c>
      <c r="F69" s="27">
        <f>-(D69+E69)</f>
        <v>585529</v>
      </c>
    </row>
    <row r="70" spans="1:7" ht="14.25" customHeight="1" x14ac:dyDescent="0.25">
      <c r="A70" s="53" t="s">
        <v>41</v>
      </c>
      <c r="C70" s="54"/>
      <c r="E70" s="27">
        <v>-911</v>
      </c>
      <c r="F70" s="27">
        <f>-(D70+E70)</f>
        <v>911</v>
      </c>
    </row>
    <row r="71" spans="1:7" ht="14.25" customHeight="1" x14ac:dyDescent="0.25">
      <c r="A71" s="53" t="s">
        <v>55</v>
      </c>
      <c r="C71" s="54"/>
      <c r="E71" s="27">
        <v>-45000</v>
      </c>
      <c r="F71" s="27">
        <f>-(D71+E71)</f>
        <v>45000</v>
      </c>
    </row>
    <row r="72" spans="1:7" ht="14.25" customHeight="1" x14ac:dyDescent="0.25">
      <c r="A72" s="53" t="s">
        <v>56</v>
      </c>
      <c r="C72" s="54"/>
      <c r="E72" s="27">
        <v>-282530</v>
      </c>
      <c r="F72" s="27">
        <f>-(D72+E72)</f>
        <v>282530</v>
      </c>
    </row>
    <row r="73" spans="1:7" ht="14.25" customHeight="1" x14ac:dyDescent="0.25">
      <c r="A73" s="53" t="s">
        <v>58</v>
      </c>
      <c r="C73" s="54"/>
      <c r="E73" s="77">
        <v>-37610.449999999997</v>
      </c>
      <c r="F73" s="27">
        <f>-(D73+E73)</f>
        <v>37610.449999999997</v>
      </c>
    </row>
    <row r="74" spans="1:7" ht="14.25" customHeight="1" x14ac:dyDescent="0.25">
      <c r="A74" s="52"/>
      <c r="C74" s="54"/>
      <c r="F74" s="27"/>
    </row>
    <row r="75" spans="1:7" ht="14.25" customHeight="1" x14ac:dyDescent="0.25">
      <c r="A75" s="25"/>
      <c r="B75" s="55"/>
      <c r="C75" s="56"/>
    </row>
    <row r="76" spans="1:7" ht="14.25" customHeight="1" x14ac:dyDescent="0.25">
      <c r="A76" s="25"/>
      <c r="B76" s="57"/>
      <c r="C76" s="58"/>
    </row>
    <row r="77" spans="1:7" ht="14.25" customHeight="1" x14ac:dyDescent="0.25">
      <c r="B77" s="59"/>
      <c r="C77" s="60"/>
    </row>
    <row r="78" spans="1:7" ht="14.25" customHeight="1" x14ac:dyDescent="0.25"/>
    <row r="79" spans="1:7" ht="14.25" customHeight="1" x14ac:dyDescent="0.25">
      <c r="A79" s="61"/>
    </row>
    <row r="80" spans="1:7" ht="14.25" customHeight="1" x14ac:dyDescent="0.25"/>
    <row r="81" spans="1:3" ht="14.25" customHeight="1" x14ac:dyDescent="0.25">
      <c r="A81" s="25"/>
    </row>
    <row r="82" spans="1:3" ht="14.25" customHeight="1" x14ac:dyDescent="0.25">
      <c r="A82" s="25"/>
    </row>
    <row r="83" spans="1:3" ht="14.25" customHeight="1" x14ac:dyDescent="0.25">
      <c r="A83" s="25"/>
    </row>
    <row r="84" spans="1:3" ht="14.25" customHeight="1" x14ac:dyDescent="0.25">
      <c r="A84" s="25"/>
    </row>
    <row r="85" spans="1:3" ht="14.25" customHeight="1" x14ac:dyDescent="0.25">
      <c r="A85" s="25"/>
      <c r="B85" s="57"/>
      <c r="C85" s="58"/>
    </row>
    <row r="86" spans="1:3" ht="14.25" customHeight="1" x14ac:dyDescent="0.25">
      <c r="A86" s="25"/>
    </row>
    <row r="87" spans="1:3" ht="14.25" customHeight="1" x14ac:dyDescent="0.25">
      <c r="A87" s="25"/>
    </row>
    <row r="88" spans="1:3" ht="14.25" customHeight="1" x14ac:dyDescent="0.25">
      <c r="A88" s="25"/>
    </row>
    <row r="89" spans="1:3" ht="14.25" customHeight="1" x14ac:dyDescent="0.25">
      <c r="A89" s="25"/>
      <c r="B89" s="55"/>
      <c r="C89" s="56"/>
    </row>
    <row r="90" spans="1:3" ht="14.25" customHeight="1" x14ac:dyDescent="0.25">
      <c r="A90" s="25"/>
      <c r="B90" s="62"/>
      <c r="C90" s="63"/>
    </row>
    <row r="91" spans="1:3" ht="14.25" customHeight="1" x14ac:dyDescent="0.25">
      <c r="A91" s="25"/>
    </row>
    <row r="92" spans="1:3" ht="14.25" customHeight="1" x14ac:dyDescent="0.25">
      <c r="A92" s="25"/>
    </row>
    <row r="93" spans="1:3" ht="14.25" customHeight="1" x14ac:dyDescent="0.25">
      <c r="A93" s="25"/>
    </row>
    <row r="94" spans="1:3" ht="14.25" customHeight="1" x14ac:dyDescent="0.25">
      <c r="A94" s="25"/>
    </row>
    <row r="95" spans="1:3" ht="14.25" customHeight="1" x14ac:dyDescent="0.25">
      <c r="A95" s="25"/>
    </row>
    <row r="96" spans="1:3" ht="14.25" customHeight="1" x14ac:dyDescent="0.25">
      <c r="A96" s="25"/>
    </row>
    <row r="97" spans="1:3" ht="14.25" customHeight="1" x14ac:dyDescent="0.25">
      <c r="A97" s="25"/>
    </row>
    <row r="98" spans="1:3" ht="14.25" customHeight="1" x14ac:dyDescent="0.25">
      <c r="A98" s="25"/>
    </row>
    <row r="99" spans="1:3" ht="14.25" customHeight="1" x14ac:dyDescent="0.25">
      <c r="A99" s="42"/>
      <c r="B99" s="64"/>
      <c r="C99" s="65"/>
    </row>
    <row r="100" spans="1:3" ht="14.25" customHeight="1" x14ac:dyDescent="0.25">
      <c r="A100" s="25"/>
      <c r="B100" s="66"/>
      <c r="C100" s="67"/>
    </row>
    <row r="101" spans="1:3" ht="14.25" customHeight="1" x14ac:dyDescent="0.25">
      <c r="A101" s="25"/>
      <c r="B101" s="62"/>
      <c r="C101" s="63"/>
    </row>
    <row r="102" spans="1:3" ht="14.25" customHeight="1" x14ac:dyDescent="0.25">
      <c r="A102" s="25"/>
    </row>
    <row r="103" spans="1:3" ht="14.25" customHeight="1" x14ac:dyDescent="0.25">
      <c r="A103" s="25"/>
      <c r="B103" s="68"/>
      <c r="C103" s="69"/>
    </row>
    <row r="104" spans="1:3" ht="14.25" customHeight="1" x14ac:dyDescent="0.25">
      <c r="A104" s="25"/>
      <c r="B104" s="62"/>
      <c r="C104" s="63"/>
    </row>
    <row r="105" spans="1:3" ht="14.25" customHeight="1" x14ac:dyDescent="0.25">
      <c r="B105" s="68"/>
      <c r="C105" s="69"/>
    </row>
    <row r="106" spans="1:3" ht="14.25" customHeight="1" x14ac:dyDescent="0.25"/>
    <row r="107" spans="1:3" ht="14.25" customHeight="1" x14ac:dyDescent="0.25"/>
    <row r="108" spans="1:3" ht="14.25" customHeight="1" x14ac:dyDescent="0.25"/>
    <row r="109" spans="1:3" ht="14.25" customHeight="1" x14ac:dyDescent="0.25">
      <c r="B109" s="70"/>
      <c r="C109" s="71"/>
    </row>
    <row r="110" spans="1:3" ht="14.25" customHeight="1" x14ac:dyDescent="0.25"/>
    <row r="111" spans="1:3" ht="14.25" customHeight="1" x14ac:dyDescent="0.25"/>
    <row r="112" spans="1:3" ht="14.25" customHeight="1" x14ac:dyDescent="0.25"/>
    <row r="113" spans="1:1" ht="14.25" customHeight="1" x14ac:dyDescent="0.25">
      <c r="A113" s="25"/>
    </row>
    <row r="114" spans="1:1" ht="14.25" customHeight="1" x14ac:dyDescent="0.25">
      <c r="A114" s="25"/>
    </row>
    <row r="115" spans="1:1" ht="14.25" customHeight="1" x14ac:dyDescent="0.25">
      <c r="A115" s="25"/>
    </row>
  </sheetData>
  <mergeCells count="3">
    <mergeCell ref="A3:C3"/>
    <mergeCell ref="A4:C4"/>
    <mergeCell ref="A5:C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2:K115"/>
  <sheetViews>
    <sheetView zoomScale="85" zoomScaleNormal="85" workbookViewId="0">
      <selection activeCell="A7" sqref="A7"/>
    </sheetView>
  </sheetViews>
  <sheetFormatPr baseColWidth="10" defaultColWidth="9.140625" defaultRowHeight="15.75" x14ac:dyDescent="0.25"/>
  <cols>
    <col min="1" max="1" width="58.7109375" style="1" bestFit="1" customWidth="1"/>
    <col min="2" max="2" width="19.42578125" style="2" customWidth="1"/>
    <col min="3" max="3" width="19.42578125" style="3" customWidth="1"/>
    <col min="4" max="4" width="16" style="4" bestFit="1" customWidth="1"/>
    <col min="5" max="5" width="18" style="4" customWidth="1"/>
    <col min="6" max="6" width="21.5703125" style="4" bestFit="1" customWidth="1"/>
    <col min="7" max="7" width="18.85546875" style="4" bestFit="1" customWidth="1"/>
    <col min="8" max="8" width="16.28515625" customWidth="1"/>
    <col min="10" max="10" width="18.28515625" bestFit="1" customWidth="1"/>
    <col min="257" max="257" width="58.7109375" bestFit="1" customWidth="1"/>
    <col min="258" max="259" width="19.42578125" customWidth="1"/>
    <col min="260" max="260" width="16" bestFit="1" customWidth="1"/>
    <col min="261" max="261" width="18" customWidth="1"/>
    <col min="262" max="262" width="21.5703125" bestFit="1" customWidth="1"/>
    <col min="263" max="263" width="18.85546875" bestFit="1" customWidth="1"/>
    <col min="264" max="264" width="16.28515625" customWidth="1"/>
    <col min="513" max="513" width="58.7109375" bestFit="1" customWidth="1"/>
    <col min="514" max="515" width="19.42578125" customWidth="1"/>
    <col min="516" max="516" width="16" bestFit="1" customWidth="1"/>
    <col min="517" max="517" width="18" customWidth="1"/>
    <col min="518" max="518" width="21.5703125" bestFit="1" customWidth="1"/>
    <col min="519" max="519" width="18.85546875" bestFit="1" customWidth="1"/>
    <col min="520" max="520" width="16.28515625" customWidth="1"/>
    <col min="769" max="769" width="58.7109375" bestFit="1" customWidth="1"/>
    <col min="770" max="771" width="19.42578125" customWidth="1"/>
    <col min="772" max="772" width="16" bestFit="1" customWidth="1"/>
    <col min="773" max="773" width="18" customWidth="1"/>
    <col min="774" max="774" width="21.5703125" bestFit="1" customWidth="1"/>
    <col min="775" max="775" width="18.85546875" bestFit="1" customWidth="1"/>
    <col min="776" max="776" width="16.28515625" customWidth="1"/>
    <col min="1025" max="1025" width="58.7109375" bestFit="1" customWidth="1"/>
    <col min="1026" max="1027" width="19.42578125" customWidth="1"/>
    <col min="1028" max="1028" width="16" bestFit="1" customWidth="1"/>
    <col min="1029" max="1029" width="18" customWidth="1"/>
    <col min="1030" max="1030" width="21.5703125" bestFit="1" customWidth="1"/>
    <col min="1031" max="1031" width="18.85546875" bestFit="1" customWidth="1"/>
    <col min="1032" max="1032" width="16.28515625" customWidth="1"/>
    <col min="1281" max="1281" width="58.7109375" bestFit="1" customWidth="1"/>
    <col min="1282" max="1283" width="19.42578125" customWidth="1"/>
    <col min="1284" max="1284" width="16" bestFit="1" customWidth="1"/>
    <col min="1285" max="1285" width="18" customWidth="1"/>
    <col min="1286" max="1286" width="21.5703125" bestFit="1" customWidth="1"/>
    <col min="1287" max="1287" width="18.85546875" bestFit="1" customWidth="1"/>
    <col min="1288" max="1288" width="16.28515625" customWidth="1"/>
    <col min="1537" max="1537" width="58.7109375" bestFit="1" customWidth="1"/>
    <col min="1538" max="1539" width="19.42578125" customWidth="1"/>
    <col min="1540" max="1540" width="16" bestFit="1" customWidth="1"/>
    <col min="1541" max="1541" width="18" customWidth="1"/>
    <col min="1542" max="1542" width="21.5703125" bestFit="1" customWidth="1"/>
    <col min="1543" max="1543" width="18.85546875" bestFit="1" customWidth="1"/>
    <col min="1544" max="1544" width="16.28515625" customWidth="1"/>
    <col min="1793" max="1793" width="58.7109375" bestFit="1" customWidth="1"/>
    <col min="1794" max="1795" width="19.42578125" customWidth="1"/>
    <col min="1796" max="1796" width="16" bestFit="1" customWidth="1"/>
    <col min="1797" max="1797" width="18" customWidth="1"/>
    <col min="1798" max="1798" width="21.5703125" bestFit="1" customWidth="1"/>
    <col min="1799" max="1799" width="18.85546875" bestFit="1" customWidth="1"/>
    <col min="1800" max="1800" width="16.28515625" customWidth="1"/>
    <col min="2049" max="2049" width="58.7109375" bestFit="1" customWidth="1"/>
    <col min="2050" max="2051" width="19.42578125" customWidth="1"/>
    <col min="2052" max="2052" width="16" bestFit="1" customWidth="1"/>
    <col min="2053" max="2053" width="18" customWidth="1"/>
    <col min="2054" max="2054" width="21.5703125" bestFit="1" customWidth="1"/>
    <col min="2055" max="2055" width="18.85546875" bestFit="1" customWidth="1"/>
    <col min="2056" max="2056" width="16.28515625" customWidth="1"/>
    <col min="2305" max="2305" width="58.7109375" bestFit="1" customWidth="1"/>
    <col min="2306" max="2307" width="19.42578125" customWidth="1"/>
    <col min="2308" max="2308" width="16" bestFit="1" customWidth="1"/>
    <col min="2309" max="2309" width="18" customWidth="1"/>
    <col min="2310" max="2310" width="21.5703125" bestFit="1" customWidth="1"/>
    <col min="2311" max="2311" width="18.85546875" bestFit="1" customWidth="1"/>
    <col min="2312" max="2312" width="16.28515625" customWidth="1"/>
    <col min="2561" max="2561" width="58.7109375" bestFit="1" customWidth="1"/>
    <col min="2562" max="2563" width="19.42578125" customWidth="1"/>
    <col min="2564" max="2564" width="16" bestFit="1" customWidth="1"/>
    <col min="2565" max="2565" width="18" customWidth="1"/>
    <col min="2566" max="2566" width="21.5703125" bestFit="1" customWidth="1"/>
    <col min="2567" max="2567" width="18.85546875" bestFit="1" customWidth="1"/>
    <col min="2568" max="2568" width="16.28515625" customWidth="1"/>
    <col min="2817" max="2817" width="58.7109375" bestFit="1" customWidth="1"/>
    <col min="2818" max="2819" width="19.42578125" customWidth="1"/>
    <col min="2820" max="2820" width="16" bestFit="1" customWidth="1"/>
    <col min="2821" max="2821" width="18" customWidth="1"/>
    <col min="2822" max="2822" width="21.5703125" bestFit="1" customWidth="1"/>
    <col min="2823" max="2823" width="18.85546875" bestFit="1" customWidth="1"/>
    <col min="2824" max="2824" width="16.28515625" customWidth="1"/>
    <col min="3073" max="3073" width="58.7109375" bestFit="1" customWidth="1"/>
    <col min="3074" max="3075" width="19.42578125" customWidth="1"/>
    <col min="3076" max="3076" width="16" bestFit="1" customWidth="1"/>
    <col min="3077" max="3077" width="18" customWidth="1"/>
    <col min="3078" max="3078" width="21.5703125" bestFit="1" customWidth="1"/>
    <col min="3079" max="3079" width="18.85546875" bestFit="1" customWidth="1"/>
    <col min="3080" max="3080" width="16.28515625" customWidth="1"/>
    <col min="3329" max="3329" width="58.7109375" bestFit="1" customWidth="1"/>
    <col min="3330" max="3331" width="19.42578125" customWidth="1"/>
    <col min="3332" max="3332" width="16" bestFit="1" customWidth="1"/>
    <col min="3333" max="3333" width="18" customWidth="1"/>
    <col min="3334" max="3334" width="21.5703125" bestFit="1" customWidth="1"/>
    <col min="3335" max="3335" width="18.85546875" bestFit="1" customWidth="1"/>
    <col min="3336" max="3336" width="16.28515625" customWidth="1"/>
    <col min="3585" max="3585" width="58.7109375" bestFit="1" customWidth="1"/>
    <col min="3586" max="3587" width="19.42578125" customWidth="1"/>
    <col min="3588" max="3588" width="16" bestFit="1" customWidth="1"/>
    <col min="3589" max="3589" width="18" customWidth="1"/>
    <col min="3590" max="3590" width="21.5703125" bestFit="1" customWidth="1"/>
    <col min="3591" max="3591" width="18.85546875" bestFit="1" customWidth="1"/>
    <col min="3592" max="3592" width="16.28515625" customWidth="1"/>
    <col min="3841" max="3841" width="58.7109375" bestFit="1" customWidth="1"/>
    <col min="3842" max="3843" width="19.42578125" customWidth="1"/>
    <col min="3844" max="3844" width="16" bestFit="1" customWidth="1"/>
    <col min="3845" max="3845" width="18" customWidth="1"/>
    <col min="3846" max="3846" width="21.5703125" bestFit="1" customWidth="1"/>
    <col min="3847" max="3847" width="18.85546875" bestFit="1" customWidth="1"/>
    <col min="3848" max="3848" width="16.28515625" customWidth="1"/>
    <col min="4097" max="4097" width="58.7109375" bestFit="1" customWidth="1"/>
    <col min="4098" max="4099" width="19.42578125" customWidth="1"/>
    <col min="4100" max="4100" width="16" bestFit="1" customWidth="1"/>
    <col min="4101" max="4101" width="18" customWidth="1"/>
    <col min="4102" max="4102" width="21.5703125" bestFit="1" customWidth="1"/>
    <col min="4103" max="4103" width="18.85546875" bestFit="1" customWidth="1"/>
    <col min="4104" max="4104" width="16.28515625" customWidth="1"/>
    <col min="4353" max="4353" width="58.7109375" bestFit="1" customWidth="1"/>
    <col min="4354" max="4355" width="19.42578125" customWidth="1"/>
    <col min="4356" max="4356" width="16" bestFit="1" customWidth="1"/>
    <col min="4357" max="4357" width="18" customWidth="1"/>
    <col min="4358" max="4358" width="21.5703125" bestFit="1" customWidth="1"/>
    <col min="4359" max="4359" width="18.85546875" bestFit="1" customWidth="1"/>
    <col min="4360" max="4360" width="16.28515625" customWidth="1"/>
    <col min="4609" max="4609" width="58.7109375" bestFit="1" customWidth="1"/>
    <col min="4610" max="4611" width="19.42578125" customWidth="1"/>
    <col min="4612" max="4612" width="16" bestFit="1" customWidth="1"/>
    <col min="4613" max="4613" width="18" customWidth="1"/>
    <col min="4614" max="4614" width="21.5703125" bestFit="1" customWidth="1"/>
    <col min="4615" max="4615" width="18.85546875" bestFit="1" customWidth="1"/>
    <col min="4616" max="4616" width="16.28515625" customWidth="1"/>
    <col min="4865" max="4865" width="58.7109375" bestFit="1" customWidth="1"/>
    <col min="4866" max="4867" width="19.42578125" customWidth="1"/>
    <col min="4868" max="4868" width="16" bestFit="1" customWidth="1"/>
    <col min="4869" max="4869" width="18" customWidth="1"/>
    <col min="4870" max="4870" width="21.5703125" bestFit="1" customWidth="1"/>
    <col min="4871" max="4871" width="18.85546875" bestFit="1" customWidth="1"/>
    <col min="4872" max="4872" width="16.28515625" customWidth="1"/>
    <col min="5121" max="5121" width="58.7109375" bestFit="1" customWidth="1"/>
    <col min="5122" max="5123" width="19.42578125" customWidth="1"/>
    <col min="5124" max="5124" width="16" bestFit="1" customWidth="1"/>
    <col min="5125" max="5125" width="18" customWidth="1"/>
    <col min="5126" max="5126" width="21.5703125" bestFit="1" customWidth="1"/>
    <col min="5127" max="5127" width="18.85546875" bestFit="1" customWidth="1"/>
    <col min="5128" max="5128" width="16.28515625" customWidth="1"/>
    <col min="5377" max="5377" width="58.7109375" bestFit="1" customWidth="1"/>
    <col min="5378" max="5379" width="19.42578125" customWidth="1"/>
    <col min="5380" max="5380" width="16" bestFit="1" customWidth="1"/>
    <col min="5381" max="5381" width="18" customWidth="1"/>
    <col min="5382" max="5382" width="21.5703125" bestFit="1" customWidth="1"/>
    <col min="5383" max="5383" width="18.85546875" bestFit="1" customWidth="1"/>
    <col min="5384" max="5384" width="16.28515625" customWidth="1"/>
    <col min="5633" max="5633" width="58.7109375" bestFit="1" customWidth="1"/>
    <col min="5634" max="5635" width="19.42578125" customWidth="1"/>
    <col min="5636" max="5636" width="16" bestFit="1" customWidth="1"/>
    <col min="5637" max="5637" width="18" customWidth="1"/>
    <col min="5638" max="5638" width="21.5703125" bestFit="1" customWidth="1"/>
    <col min="5639" max="5639" width="18.85546875" bestFit="1" customWidth="1"/>
    <col min="5640" max="5640" width="16.28515625" customWidth="1"/>
    <col min="5889" max="5889" width="58.7109375" bestFit="1" customWidth="1"/>
    <col min="5890" max="5891" width="19.42578125" customWidth="1"/>
    <col min="5892" max="5892" width="16" bestFit="1" customWidth="1"/>
    <col min="5893" max="5893" width="18" customWidth="1"/>
    <col min="5894" max="5894" width="21.5703125" bestFit="1" customWidth="1"/>
    <col min="5895" max="5895" width="18.85546875" bestFit="1" customWidth="1"/>
    <col min="5896" max="5896" width="16.28515625" customWidth="1"/>
    <col min="6145" max="6145" width="58.7109375" bestFit="1" customWidth="1"/>
    <col min="6146" max="6147" width="19.42578125" customWidth="1"/>
    <col min="6148" max="6148" width="16" bestFit="1" customWidth="1"/>
    <col min="6149" max="6149" width="18" customWidth="1"/>
    <col min="6150" max="6150" width="21.5703125" bestFit="1" customWidth="1"/>
    <col min="6151" max="6151" width="18.85546875" bestFit="1" customWidth="1"/>
    <col min="6152" max="6152" width="16.28515625" customWidth="1"/>
    <col min="6401" max="6401" width="58.7109375" bestFit="1" customWidth="1"/>
    <col min="6402" max="6403" width="19.42578125" customWidth="1"/>
    <col min="6404" max="6404" width="16" bestFit="1" customWidth="1"/>
    <col min="6405" max="6405" width="18" customWidth="1"/>
    <col min="6406" max="6406" width="21.5703125" bestFit="1" customWidth="1"/>
    <col min="6407" max="6407" width="18.85546875" bestFit="1" customWidth="1"/>
    <col min="6408" max="6408" width="16.28515625" customWidth="1"/>
    <col min="6657" max="6657" width="58.7109375" bestFit="1" customWidth="1"/>
    <col min="6658" max="6659" width="19.42578125" customWidth="1"/>
    <col min="6660" max="6660" width="16" bestFit="1" customWidth="1"/>
    <col min="6661" max="6661" width="18" customWidth="1"/>
    <col min="6662" max="6662" width="21.5703125" bestFit="1" customWidth="1"/>
    <col min="6663" max="6663" width="18.85546875" bestFit="1" customWidth="1"/>
    <col min="6664" max="6664" width="16.28515625" customWidth="1"/>
    <col min="6913" max="6913" width="58.7109375" bestFit="1" customWidth="1"/>
    <col min="6914" max="6915" width="19.42578125" customWidth="1"/>
    <col min="6916" max="6916" width="16" bestFit="1" customWidth="1"/>
    <col min="6917" max="6917" width="18" customWidth="1"/>
    <col min="6918" max="6918" width="21.5703125" bestFit="1" customWidth="1"/>
    <col min="6919" max="6919" width="18.85546875" bestFit="1" customWidth="1"/>
    <col min="6920" max="6920" width="16.28515625" customWidth="1"/>
    <col min="7169" max="7169" width="58.7109375" bestFit="1" customWidth="1"/>
    <col min="7170" max="7171" width="19.42578125" customWidth="1"/>
    <col min="7172" max="7172" width="16" bestFit="1" customWidth="1"/>
    <col min="7173" max="7173" width="18" customWidth="1"/>
    <col min="7174" max="7174" width="21.5703125" bestFit="1" customWidth="1"/>
    <col min="7175" max="7175" width="18.85546875" bestFit="1" customWidth="1"/>
    <col min="7176" max="7176" width="16.28515625" customWidth="1"/>
    <col min="7425" max="7425" width="58.7109375" bestFit="1" customWidth="1"/>
    <col min="7426" max="7427" width="19.42578125" customWidth="1"/>
    <col min="7428" max="7428" width="16" bestFit="1" customWidth="1"/>
    <col min="7429" max="7429" width="18" customWidth="1"/>
    <col min="7430" max="7430" width="21.5703125" bestFit="1" customWidth="1"/>
    <col min="7431" max="7431" width="18.85546875" bestFit="1" customWidth="1"/>
    <col min="7432" max="7432" width="16.28515625" customWidth="1"/>
    <col min="7681" max="7681" width="58.7109375" bestFit="1" customWidth="1"/>
    <col min="7682" max="7683" width="19.42578125" customWidth="1"/>
    <col min="7684" max="7684" width="16" bestFit="1" customWidth="1"/>
    <col min="7685" max="7685" width="18" customWidth="1"/>
    <col min="7686" max="7686" width="21.5703125" bestFit="1" customWidth="1"/>
    <col min="7687" max="7687" width="18.85546875" bestFit="1" customWidth="1"/>
    <col min="7688" max="7688" width="16.28515625" customWidth="1"/>
    <col min="7937" max="7937" width="58.7109375" bestFit="1" customWidth="1"/>
    <col min="7938" max="7939" width="19.42578125" customWidth="1"/>
    <col min="7940" max="7940" width="16" bestFit="1" customWidth="1"/>
    <col min="7941" max="7941" width="18" customWidth="1"/>
    <col min="7942" max="7942" width="21.5703125" bestFit="1" customWidth="1"/>
    <col min="7943" max="7943" width="18.85546875" bestFit="1" customWidth="1"/>
    <col min="7944" max="7944" width="16.28515625" customWidth="1"/>
    <col min="8193" max="8193" width="58.7109375" bestFit="1" customWidth="1"/>
    <col min="8194" max="8195" width="19.42578125" customWidth="1"/>
    <col min="8196" max="8196" width="16" bestFit="1" customWidth="1"/>
    <col min="8197" max="8197" width="18" customWidth="1"/>
    <col min="8198" max="8198" width="21.5703125" bestFit="1" customWidth="1"/>
    <col min="8199" max="8199" width="18.85546875" bestFit="1" customWidth="1"/>
    <col min="8200" max="8200" width="16.28515625" customWidth="1"/>
    <col min="8449" max="8449" width="58.7109375" bestFit="1" customWidth="1"/>
    <col min="8450" max="8451" width="19.42578125" customWidth="1"/>
    <col min="8452" max="8452" width="16" bestFit="1" customWidth="1"/>
    <col min="8453" max="8453" width="18" customWidth="1"/>
    <col min="8454" max="8454" width="21.5703125" bestFit="1" customWidth="1"/>
    <col min="8455" max="8455" width="18.85546875" bestFit="1" customWidth="1"/>
    <col min="8456" max="8456" width="16.28515625" customWidth="1"/>
    <col min="8705" max="8705" width="58.7109375" bestFit="1" customWidth="1"/>
    <col min="8706" max="8707" width="19.42578125" customWidth="1"/>
    <col min="8708" max="8708" width="16" bestFit="1" customWidth="1"/>
    <col min="8709" max="8709" width="18" customWidth="1"/>
    <col min="8710" max="8710" width="21.5703125" bestFit="1" customWidth="1"/>
    <col min="8711" max="8711" width="18.85546875" bestFit="1" customWidth="1"/>
    <col min="8712" max="8712" width="16.28515625" customWidth="1"/>
    <col min="8961" max="8961" width="58.7109375" bestFit="1" customWidth="1"/>
    <col min="8962" max="8963" width="19.42578125" customWidth="1"/>
    <col min="8964" max="8964" width="16" bestFit="1" customWidth="1"/>
    <col min="8965" max="8965" width="18" customWidth="1"/>
    <col min="8966" max="8966" width="21.5703125" bestFit="1" customWidth="1"/>
    <col min="8967" max="8967" width="18.85546875" bestFit="1" customWidth="1"/>
    <col min="8968" max="8968" width="16.28515625" customWidth="1"/>
    <col min="9217" max="9217" width="58.7109375" bestFit="1" customWidth="1"/>
    <col min="9218" max="9219" width="19.42578125" customWidth="1"/>
    <col min="9220" max="9220" width="16" bestFit="1" customWidth="1"/>
    <col min="9221" max="9221" width="18" customWidth="1"/>
    <col min="9222" max="9222" width="21.5703125" bestFit="1" customWidth="1"/>
    <col min="9223" max="9223" width="18.85546875" bestFit="1" customWidth="1"/>
    <col min="9224" max="9224" width="16.28515625" customWidth="1"/>
    <col min="9473" max="9473" width="58.7109375" bestFit="1" customWidth="1"/>
    <col min="9474" max="9475" width="19.42578125" customWidth="1"/>
    <col min="9476" max="9476" width="16" bestFit="1" customWidth="1"/>
    <col min="9477" max="9477" width="18" customWidth="1"/>
    <col min="9478" max="9478" width="21.5703125" bestFit="1" customWidth="1"/>
    <col min="9479" max="9479" width="18.85546875" bestFit="1" customWidth="1"/>
    <col min="9480" max="9480" width="16.28515625" customWidth="1"/>
    <col min="9729" max="9729" width="58.7109375" bestFit="1" customWidth="1"/>
    <col min="9730" max="9731" width="19.42578125" customWidth="1"/>
    <col min="9732" max="9732" width="16" bestFit="1" customWidth="1"/>
    <col min="9733" max="9733" width="18" customWidth="1"/>
    <col min="9734" max="9734" width="21.5703125" bestFit="1" customWidth="1"/>
    <col min="9735" max="9735" width="18.85546875" bestFit="1" customWidth="1"/>
    <col min="9736" max="9736" width="16.28515625" customWidth="1"/>
    <col min="9985" max="9985" width="58.7109375" bestFit="1" customWidth="1"/>
    <col min="9986" max="9987" width="19.42578125" customWidth="1"/>
    <col min="9988" max="9988" width="16" bestFit="1" customWidth="1"/>
    <col min="9989" max="9989" width="18" customWidth="1"/>
    <col min="9990" max="9990" width="21.5703125" bestFit="1" customWidth="1"/>
    <col min="9991" max="9991" width="18.85546875" bestFit="1" customWidth="1"/>
    <col min="9992" max="9992" width="16.28515625" customWidth="1"/>
    <col min="10241" max="10241" width="58.7109375" bestFit="1" customWidth="1"/>
    <col min="10242" max="10243" width="19.42578125" customWidth="1"/>
    <col min="10244" max="10244" width="16" bestFit="1" customWidth="1"/>
    <col min="10245" max="10245" width="18" customWidth="1"/>
    <col min="10246" max="10246" width="21.5703125" bestFit="1" customWidth="1"/>
    <col min="10247" max="10247" width="18.85546875" bestFit="1" customWidth="1"/>
    <col min="10248" max="10248" width="16.28515625" customWidth="1"/>
    <col min="10497" max="10497" width="58.7109375" bestFit="1" customWidth="1"/>
    <col min="10498" max="10499" width="19.42578125" customWidth="1"/>
    <col min="10500" max="10500" width="16" bestFit="1" customWidth="1"/>
    <col min="10501" max="10501" width="18" customWidth="1"/>
    <col min="10502" max="10502" width="21.5703125" bestFit="1" customWidth="1"/>
    <col min="10503" max="10503" width="18.85546875" bestFit="1" customWidth="1"/>
    <col min="10504" max="10504" width="16.28515625" customWidth="1"/>
    <col min="10753" max="10753" width="58.7109375" bestFit="1" customWidth="1"/>
    <col min="10754" max="10755" width="19.42578125" customWidth="1"/>
    <col min="10756" max="10756" width="16" bestFit="1" customWidth="1"/>
    <col min="10757" max="10757" width="18" customWidth="1"/>
    <col min="10758" max="10758" width="21.5703125" bestFit="1" customWidth="1"/>
    <col min="10759" max="10759" width="18.85546875" bestFit="1" customWidth="1"/>
    <col min="10760" max="10760" width="16.28515625" customWidth="1"/>
    <col min="11009" max="11009" width="58.7109375" bestFit="1" customWidth="1"/>
    <col min="11010" max="11011" width="19.42578125" customWidth="1"/>
    <col min="11012" max="11012" width="16" bestFit="1" customWidth="1"/>
    <col min="11013" max="11013" width="18" customWidth="1"/>
    <col min="11014" max="11014" width="21.5703125" bestFit="1" customWidth="1"/>
    <col min="11015" max="11015" width="18.85546875" bestFit="1" customWidth="1"/>
    <col min="11016" max="11016" width="16.28515625" customWidth="1"/>
    <col min="11265" max="11265" width="58.7109375" bestFit="1" customWidth="1"/>
    <col min="11266" max="11267" width="19.42578125" customWidth="1"/>
    <col min="11268" max="11268" width="16" bestFit="1" customWidth="1"/>
    <col min="11269" max="11269" width="18" customWidth="1"/>
    <col min="11270" max="11270" width="21.5703125" bestFit="1" customWidth="1"/>
    <col min="11271" max="11271" width="18.85546875" bestFit="1" customWidth="1"/>
    <col min="11272" max="11272" width="16.28515625" customWidth="1"/>
    <col min="11521" max="11521" width="58.7109375" bestFit="1" customWidth="1"/>
    <col min="11522" max="11523" width="19.42578125" customWidth="1"/>
    <col min="11524" max="11524" width="16" bestFit="1" customWidth="1"/>
    <col min="11525" max="11525" width="18" customWidth="1"/>
    <col min="11526" max="11526" width="21.5703125" bestFit="1" customWidth="1"/>
    <col min="11527" max="11527" width="18.85546875" bestFit="1" customWidth="1"/>
    <col min="11528" max="11528" width="16.28515625" customWidth="1"/>
    <col min="11777" max="11777" width="58.7109375" bestFit="1" customWidth="1"/>
    <col min="11778" max="11779" width="19.42578125" customWidth="1"/>
    <col min="11780" max="11780" width="16" bestFit="1" customWidth="1"/>
    <col min="11781" max="11781" width="18" customWidth="1"/>
    <col min="11782" max="11782" width="21.5703125" bestFit="1" customWidth="1"/>
    <col min="11783" max="11783" width="18.85546875" bestFit="1" customWidth="1"/>
    <col min="11784" max="11784" width="16.28515625" customWidth="1"/>
    <col min="12033" max="12033" width="58.7109375" bestFit="1" customWidth="1"/>
    <col min="12034" max="12035" width="19.42578125" customWidth="1"/>
    <col min="12036" max="12036" width="16" bestFit="1" customWidth="1"/>
    <col min="12037" max="12037" width="18" customWidth="1"/>
    <col min="12038" max="12038" width="21.5703125" bestFit="1" customWidth="1"/>
    <col min="12039" max="12039" width="18.85546875" bestFit="1" customWidth="1"/>
    <col min="12040" max="12040" width="16.28515625" customWidth="1"/>
    <col min="12289" max="12289" width="58.7109375" bestFit="1" customWidth="1"/>
    <col min="12290" max="12291" width="19.42578125" customWidth="1"/>
    <col min="12292" max="12292" width="16" bestFit="1" customWidth="1"/>
    <col min="12293" max="12293" width="18" customWidth="1"/>
    <col min="12294" max="12294" width="21.5703125" bestFit="1" customWidth="1"/>
    <col min="12295" max="12295" width="18.85546875" bestFit="1" customWidth="1"/>
    <col min="12296" max="12296" width="16.28515625" customWidth="1"/>
    <col min="12545" max="12545" width="58.7109375" bestFit="1" customWidth="1"/>
    <col min="12546" max="12547" width="19.42578125" customWidth="1"/>
    <col min="12548" max="12548" width="16" bestFit="1" customWidth="1"/>
    <col min="12549" max="12549" width="18" customWidth="1"/>
    <col min="12550" max="12550" width="21.5703125" bestFit="1" customWidth="1"/>
    <col min="12551" max="12551" width="18.85546875" bestFit="1" customWidth="1"/>
    <col min="12552" max="12552" width="16.28515625" customWidth="1"/>
    <col min="12801" max="12801" width="58.7109375" bestFit="1" customWidth="1"/>
    <col min="12802" max="12803" width="19.42578125" customWidth="1"/>
    <col min="12804" max="12804" width="16" bestFit="1" customWidth="1"/>
    <col min="12805" max="12805" width="18" customWidth="1"/>
    <col min="12806" max="12806" width="21.5703125" bestFit="1" customWidth="1"/>
    <col min="12807" max="12807" width="18.85546875" bestFit="1" customWidth="1"/>
    <col min="12808" max="12808" width="16.28515625" customWidth="1"/>
    <col min="13057" max="13057" width="58.7109375" bestFit="1" customWidth="1"/>
    <col min="13058" max="13059" width="19.42578125" customWidth="1"/>
    <col min="13060" max="13060" width="16" bestFit="1" customWidth="1"/>
    <col min="13061" max="13061" width="18" customWidth="1"/>
    <col min="13062" max="13062" width="21.5703125" bestFit="1" customWidth="1"/>
    <col min="13063" max="13063" width="18.85546875" bestFit="1" customWidth="1"/>
    <col min="13064" max="13064" width="16.28515625" customWidth="1"/>
    <col min="13313" max="13313" width="58.7109375" bestFit="1" customWidth="1"/>
    <col min="13314" max="13315" width="19.42578125" customWidth="1"/>
    <col min="13316" max="13316" width="16" bestFit="1" customWidth="1"/>
    <col min="13317" max="13317" width="18" customWidth="1"/>
    <col min="13318" max="13318" width="21.5703125" bestFit="1" customWidth="1"/>
    <col min="13319" max="13319" width="18.85546875" bestFit="1" customWidth="1"/>
    <col min="13320" max="13320" width="16.28515625" customWidth="1"/>
    <col min="13569" max="13569" width="58.7109375" bestFit="1" customWidth="1"/>
    <col min="13570" max="13571" width="19.42578125" customWidth="1"/>
    <col min="13572" max="13572" width="16" bestFit="1" customWidth="1"/>
    <col min="13573" max="13573" width="18" customWidth="1"/>
    <col min="13574" max="13574" width="21.5703125" bestFit="1" customWidth="1"/>
    <col min="13575" max="13575" width="18.85546875" bestFit="1" customWidth="1"/>
    <col min="13576" max="13576" width="16.28515625" customWidth="1"/>
    <col min="13825" max="13825" width="58.7109375" bestFit="1" customWidth="1"/>
    <col min="13826" max="13827" width="19.42578125" customWidth="1"/>
    <col min="13828" max="13828" width="16" bestFit="1" customWidth="1"/>
    <col min="13829" max="13829" width="18" customWidth="1"/>
    <col min="13830" max="13830" width="21.5703125" bestFit="1" customWidth="1"/>
    <col min="13831" max="13831" width="18.85546875" bestFit="1" customWidth="1"/>
    <col min="13832" max="13832" width="16.28515625" customWidth="1"/>
    <col min="14081" max="14081" width="58.7109375" bestFit="1" customWidth="1"/>
    <col min="14082" max="14083" width="19.42578125" customWidth="1"/>
    <col min="14084" max="14084" width="16" bestFit="1" customWidth="1"/>
    <col min="14085" max="14085" width="18" customWidth="1"/>
    <col min="14086" max="14086" width="21.5703125" bestFit="1" customWidth="1"/>
    <col min="14087" max="14087" width="18.85546875" bestFit="1" customWidth="1"/>
    <col min="14088" max="14088" width="16.28515625" customWidth="1"/>
    <col min="14337" max="14337" width="58.7109375" bestFit="1" customWidth="1"/>
    <col min="14338" max="14339" width="19.42578125" customWidth="1"/>
    <col min="14340" max="14340" width="16" bestFit="1" customWidth="1"/>
    <col min="14341" max="14341" width="18" customWidth="1"/>
    <col min="14342" max="14342" width="21.5703125" bestFit="1" customWidth="1"/>
    <col min="14343" max="14343" width="18.85546875" bestFit="1" customWidth="1"/>
    <col min="14344" max="14344" width="16.28515625" customWidth="1"/>
    <col min="14593" max="14593" width="58.7109375" bestFit="1" customWidth="1"/>
    <col min="14594" max="14595" width="19.42578125" customWidth="1"/>
    <col min="14596" max="14596" width="16" bestFit="1" customWidth="1"/>
    <col min="14597" max="14597" width="18" customWidth="1"/>
    <col min="14598" max="14598" width="21.5703125" bestFit="1" customWidth="1"/>
    <col min="14599" max="14599" width="18.85546875" bestFit="1" customWidth="1"/>
    <col min="14600" max="14600" width="16.28515625" customWidth="1"/>
    <col min="14849" max="14849" width="58.7109375" bestFit="1" customWidth="1"/>
    <col min="14850" max="14851" width="19.42578125" customWidth="1"/>
    <col min="14852" max="14852" width="16" bestFit="1" customWidth="1"/>
    <col min="14853" max="14853" width="18" customWidth="1"/>
    <col min="14854" max="14854" width="21.5703125" bestFit="1" customWidth="1"/>
    <col min="14855" max="14855" width="18.85546875" bestFit="1" customWidth="1"/>
    <col min="14856" max="14856" width="16.28515625" customWidth="1"/>
    <col min="15105" max="15105" width="58.7109375" bestFit="1" customWidth="1"/>
    <col min="15106" max="15107" width="19.42578125" customWidth="1"/>
    <col min="15108" max="15108" width="16" bestFit="1" customWidth="1"/>
    <col min="15109" max="15109" width="18" customWidth="1"/>
    <col min="15110" max="15110" width="21.5703125" bestFit="1" customWidth="1"/>
    <col min="15111" max="15111" width="18.85546875" bestFit="1" customWidth="1"/>
    <col min="15112" max="15112" width="16.28515625" customWidth="1"/>
    <col min="15361" max="15361" width="58.7109375" bestFit="1" customWidth="1"/>
    <col min="15362" max="15363" width="19.42578125" customWidth="1"/>
    <col min="15364" max="15364" width="16" bestFit="1" customWidth="1"/>
    <col min="15365" max="15365" width="18" customWidth="1"/>
    <col min="15366" max="15366" width="21.5703125" bestFit="1" customWidth="1"/>
    <col min="15367" max="15367" width="18.85546875" bestFit="1" customWidth="1"/>
    <col min="15368" max="15368" width="16.28515625" customWidth="1"/>
    <col min="15617" max="15617" width="58.7109375" bestFit="1" customWidth="1"/>
    <col min="15618" max="15619" width="19.42578125" customWidth="1"/>
    <col min="15620" max="15620" width="16" bestFit="1" customWidth="1"/>
    <col min="15621" max="15621" width="18" customWidth="1"/>
    <col min="15622" max="15622" width="21.5703125" bestFit="1" customWidth="1"/>
    <col min="15623" max="15623" width="18.85546875" bestFit="1" customWidth="1"/>
    <col min="15624" max="15624" width="16.28515625" customWidth="1"/>
    <col min="15873" max="15873" width="58.7109375" bestFit="1" customWidth="1"/>
    <col min="15874" max="15875" width="19.42578125" customWidth="1"/>
    <col min="15876" max="15876" width="16" bestFit="1" customWidth="1"/>
    <col min="15877" max="15877" width="18" customWidth="1"/>
    <col min="15878" max="15878" width="21.5703125" bestFit="1" customWidth="1"/>
    <col min="15879" max="15879" width="18.85546875" bestFit="1" customWidth="1"/>
    <col min="15880" max="15880" width="16.28515625" customWidth="1"/>
    <col min="16129" max="16129" width="58.7109375" bestFit="1" customWidth="1"/>
    <col min="16130" max="16131" width="19.42578125" customWidth="1"/>
    <col min="16132" max="16132" width="16" bestFit="1" customWidth="1"/>
    <col min="16133" max="16133" width="18" customWidth="1"/>
    <col min="16134" max="16134" width="21.5703125" bestFit="1" customWidth="1"/>
    <col min="16135" max="16135" width="18.85546875" bestFit="1" customWidth="1"/>
    <col min="16136" max="16136" width="16.28515625" customWidth="1"/>
  </cols>
  <sheetData>
    <row r="2" spans="1:8" ht="146.25" customHeight="1" x14ac:dyDescent="0.25"/>
    <row r="3" spans="1:8" ht="14.25" customHeight="1" x14ac:dyDescent="0.25">
      <c r="A3" s="72" t="s">
        <v>49</v>
      </c>
      <c r="B3" s="72"/>
      <c r="C3" s="72"/>
      <c r="D3" s="5">
        <f>+B17-C17-(B44-C44)</f>
        <v>0</v>
      </c>
    </row>
    <row r="4" spans="1:8" ht="14.25" customHeight="1" x14ac:dyDescent="0.25">
      <c r="A4" s="72" t="s">
        <v>48</v>
      </c>
      <c r="B4" s="72"/>
      <c r="C4" s="72"/>
    </row>
    <row r="5" spans="1:8" ht="27.75" customHeight="1" x14ac:dyDescent="0.25">
      <c r="A5" s="73" t="s">
        <v>47</v>
      </c>
      <c r="B5" s="73"/>
      <c r="C5" s="73"/>
    </row>
    <row r="6" spans="1:8" ht="47.25" customHeight="1" x14ac:dyDescent="0.25">
      <c r="A6" s="6"/>
      <c r="B6" s="6"/>
      <c r="C6" s="6"/>
      <c r="F6" s="7" t="str">
        <f>IF(F7&lt;0,"Disminución capital de trabajo","Aumento capital de trabajo")</f>
        <v>Disminución capital de trabajo</v>
      </c>
      <c r="H6" s="8" t="s">
        <v>0</v>
      </c>
    </row>
    <row r="7" spans="1:8" ht="14.25" customHeight="1" x14ac:dyDescent="0.25">
      <c r="A7" s="9" t="s">
        <v>1</v>
      </c>
      <c r="B7" s="10">
        <f>SUM(B12:B1000)</f>
        <v>3.0145910568535328E-2</v>
      </c>
      <c r="C7" s="10">
        <f>SUM(C12:C1000)</f>
        <v>-0.26484400732442737</v>
      </c>
      <c r="D7" s="10">
        <f>SUM(D12:D1000)</f>
        <v>0.29498992161825299</v>
      </c>
      <c r="E7" s="10">
        <f>SUM(E12:E1000)</f>
        <v>-0.32000000010884833</v>
      </c>
      <c r="F7" s="11">
        <f>SUM(F12:F1000)</f>
        <v>-8127153.2600309988</v>
      </c>
      <c r="G7" s="10">
        <f>SUM(G12:G1000)</f>
        <v>8127153.2850410752</v>
      </c>
      <c r="H7" s="12">
        <f>+F7+G7</f>
        <v>2.5010076351463795E-2</v>
      </c>
    </row>
    <row r="8" spans="1:8" ht="14.25" customHeight="1" x14ac:dyDescent="0.25">
      <c r="A8" s="13"/>
      <c r="B8" s="14"/>
      <c r="C8" s="14"/>
      <c r="D8" s="14"/>
      <c r="E8" s="14"/>
      <c r="F8" s="14"/>
      <c r="G8" s="14"/>
    </row>
    <row r="9" spans="1:8" ht="34.5" customHeight="1" x14ac:dyDescent="0.25">
      <c r="B9" s="15">
        <v>2013</v>
      </c>
      <c r="C9" s="15">
        <v>2012</v>
      </c>
      <c r="D9" s="16" t="s">
        <v>2</v>
      </c>
      <c r="E9" s="17" t="s">
        <v>3</v>
      </c>
      <c r="F9" s="78" t="s">
        <v>59</v>
      </c>
      <c r="G9" s="19" t="s">
        <v>46</v>
      </c>
    </row>
    <row r="10" spans="1:8" ht="14.25" customHeight="1" x14ac:dyDescent="0.25">
      <c r="A10" s="20" t="s">
        <v>6</v>
      </c>
      <c r="B10" s="21"/>
      <c r="C10" s="22"/>
    </row>
    <row r="11" spans="1:8" ht="14.25" customHeight="1" x14ac:dyDescent="0.25">
      <c r="A11" s="1" t="s">
        <v>7</v>
      </c>
      <c r="B11" s="23"/>
      <c r="C11" s="24"/>
    </row>
    <row r="12" spans="1:8" ht="14.25" customHeight="1" x14ac:dyDescent="0.25">
      <c r="A12" s="25" t="s">
        <v>8</v>
      </c>
      <c r="B12" s="26">
        <v>93755.270999999993</v>
      </c>
      <c r="C12" s="26">
        <v>831127.13899999997</v>
      </c>
      <c r="D12" s="27">
        <f>B12-C12</f>
        <v>-737371.86800000002</v>
      </c>
      <c r="F12" s="27"/>
      <c r="G12" s="28">
        <f>-(D12+E12)</f>
        <v>737371.86800000002</v>
      </c>
    </row>
    <row r="13" spans="1:8" ht="14.25" customHeight="1" x14ac:dyDescent="0.25">
      <c r="A13" s="25" t="s">
        <v>9</v>
      </c>
      <c r="B13" s="26">
        <v>9479</v>
      </c>
      <c r="C13" s="26">
        <v>500270</v>
      </c>
      <c r="D13" s="27">
        <f>B13-C13</f>
        <v>-490791</v>
      </c>
      <c r="F13" s="27"/>
      <c r="G13" s="28">
        <f>-(D13+E13)</f>
        <v>490791</v>
      </c>
    </row>
    <row r="14" spans="1:8" ht="14.25" customHeight="1" x14ac:dyDescent="0.25">
      <c r="A14" s="25" t="s">
        <v>42</v>
      </c>
      <c r="B14" s="26">
        <v>21452798</v>
      </c>
      <c r="C14" s="26">
        <v>29229202</v>
      </c>
      <c r="D14" s="27">
        <f>B14-C14</f>
        <v>-7776404</v>
      </c>
      <c r="G14" s="28">
        <f>-(D14+E14)</f>
        <v>7776404</v>
      </c>
    </row>
    <row r="15" spans="1:8" ht="14.25" customHeight="1" x14ac:dyDescent="0.25">
      <c r="A15" s="25" t="s">
        <v>43</v>
      </c>
      <c r="B15" s="26">
        <v>9840638</v>
      </c>
      <c r="C15" s="26">
        <v>14255848</v>
      </c>
      <c r="D15" s="27">
        <f>B15-C15</f>
        <v>-4415210</v>
      </c>
      <c r="G15" s="28">
        <f>-(D15+E15)</f>
        <v>4415210</v>
      </c>
    </row>
    <row r="16" spans="1:8" ht="14.25" customHeight="1" x14ac:dyDescent="0.25">
      <c r="A16" s="29"/>
      <c r="B16" s="30"/>
      <c r="C16" s="30"/>
      <c r="D16" s="31"/>
      <c r="E16" s="31"/>
      <c r="F16" s="31"/>
      <c r="G16" s="31"/>
    </row>
    <row r="17" spans="1:7" ht="14.25" customHeight="1" x14ac:dyDescent="0.25">
      <c r="A17" s="32" t="s">
        <v>10</v>
      </c>
      <c r="B17" s="33"/>
      <c r="C17" s="33"/>
      <c r="D17" s="34"/>
      <c r="E17" s="34"/>
      <c r="F17" s="34"/>
      <c r="G17" s="34"/>
    </row>
    <row r="18" spans="1:7" ht="14.25" customHeight="1" x14ac:dyDescent="0.25">
      <c r="A18" s="25"/>
      <c r="B18" s="26"/>
      <c r="C18" s="26"/>
    </row>
    <row r="19" spans="1:7" ht="14.25" customHeight="1" x14ac:dyDescent="0.25">
      <c r="A19" s="25" t="s">
        <v>11</v>
      </c>
      <c r="B19" s="35"/>
      <c r="C19" s="35"/>
    </row>
    <row r="20" spans="1:7" ht="14.25" customHeight="1" x14ac:dyDescent="0.25">
      <c r="A20" s="25" t="s">
        <v>12</v>
      </c>
      <c r="B20" s="26">
        <v>329251</v>
      </c>
      <c r="C20" s="26">
        <v>818128</v>
      </c>
      <c r="D20" s="27">
        <f>B20-C20</f>
        <v>-488877</v>
      </c>
      <c r="E20" s="27"/>
      <c r="F20" s="27">
        <f>-(D20+E20)</f>
        <v>488877</v>
      </c>
    </row>
    <row r="21" spans="1:7" ht="14.25" customHeight="1" x14ac:dyDescent="0.25">
      <c r="A21" s="25" t="s">
        <v>13</v>
      </c>
      <c r="B21" s="26">
        <v>2655000</v>
      </c>
      <c r="C21" s="26">
        <v>710000</v>
      </c>
      <c r="D21" s="27">
        <f>B21-C21</f>
        <v>1945000</v>
      </c>
      <c r="F21" s="27">
        <f>-(D21+E21)</f>
        <v>-1945000</v>
      </c>
    </row>
    <row r="22" spans="1:7" ht="14.25" customHeight="1" x14ac:dyDescent="0.25">
      <c r="A22" s="25" t="s">
        <v>14</v>
      </c>
      <c r="B22" s="26">
        <v>-255000</v>
      </c>
      <c r="C22" s="26">
        <v>-210000</v>
      </c>
      <c r="D22" s="27">
        <f>B22-C22</f>
        <v>-45000</v>
      </c>
      <c r="E22" s="27">
        <f>-E71</f>
        <v>45000</v>
      </c>
      <c r="F22" s="27">
        <f>-(D22+E22)</f>
        <v>0</v>
      </c>
    </row>
    <row r="23" spans="1:7" ht="14.25" customHeight="1" x14ac:dyDescent="0.25">
      <c r="A23" s="25" t="s">
        <v>15</v>
      </c>
      <c r="B23" s="26">
        <v>31324</v>
      </c>
      <c r="C23" s="26">
        <v>508458.60298000003</v>
      </c>
      <c r="D23" s="27">
        <f>B23-C23</f>
        <v>-477134.60298000003</v>
      </c>
      <c r="E23" s="27">
        <f>-E70</f>
        <v>911</v>
      </c>
      <c r="F23" s="27">
        <f>-(D23+E23)</f>
        <v>476223.60298000003</v>
      </c>
    </row>
    <row r="24" spans="1:7" ht="14.25" customHeight="1" x14ac:dyDescent="0.25">
      <c r="A24" s="25" t="s">
        <v>16</v>
      </c>
      <c r="B24" s="36">
        <v>211696</v>
      </c>
      <c r="C24" s="36">
        <v>893314</v>
      </c>
      <c r="D24" s="27">
        <f>B24-C24</f>
        <v>-681618</v>
      </c>
      <c r="E24" s="27">
        <f>-E69</f>
        <v>585529</v>
      </c>
      <c r="F24" s="27">
        <f>-(D24+E24)</f>
        <v>96089</v>
      </c>
    </row>
    <row r="25" spans="1:7" ht="14.25" customHeight="1" x14ac:dyDescent="0.25">
      <c r="A25" s="25"/>
      <c r="B25" s="30"/>
      <c r="C25" s="30"/>
    </row>
    <row r="26" spans="1:7" ht="14.25" customHeight="1" x14ac:dyDescent="0.25">
      <c r="A26" s="32" t="s">
        <v>17</v>
      </c>
      <c r="B26" s="37"/>
      <c r="C26" s="37"/>
      <c r="D26" s="38"/>
      <c r="E26" s="38"/>
      <c r="F26" s="38"/>
      <c r="G26" s="38"/>
    </row>
    <row r="27" spans="1:7" ht="14.25" customHeight="1" x14ac:dyDescent="0.25">
      <c r="A27" s="25"/>
      <c r="B27" s="35"/>
      <c r="C27" s="35"/>
    </row>
    <row r="28" spans="1:7" ht="14.25" customHeight="1" x14ac:dyDescent="0.25">
      <c r="A28" s="25" t="s">
        <v>18</v>
      </c>
      <c r="B28" s="26"/>
      <c r="C28" s="26"/>
      <c r="D28" s="27"/>
    </row>
    <row r="29" spans="1:7" ht="14.25" customHeight="1" x14ac:dyDescent="0.25">
      <c r="A29" s="39" t="s">
        <v>44</v>
      </c>
      <c r="B29" s="26">
        <f>3931972+15510803</f>
        <v>19442775</v>
      </c>
      <c r="C29" s="26">
        <f>3755714+4560461</f>
        <v>8316175</v>
      </c>
      <c r="D29" s="27">
        <f>B29-C29</f>
        <v>11126600</v>
      </c>
      <c r="E29" s="27"/>
      <c r="F29" s="27">
        <f>-(D29+E29)</f>
        <v>-11126600</v>
      </c>
    </row>
    <row r="30" spans="1:7" ht="14.25" customHeight="1" x14ac:dyDescent="0.25">
      <c r="A30" s="39" t="s">
        <v>19</v>
      </c>
      <c r="B30" s="26">
        <v>-1250000</v>
      </c>
      <c r="C30" s="26">
        <v>-817989</v>
      </c>
      <c r="D30" s="27">
        <f>B30-C30</f>
        <v>-432011</v>
      </c>
      <c r="E30" s="27">
        <f>-E68</f>
        <v>432011</v>
      </c>
      <c r="F30" s="27">
        <f>-(D30+E30)</f>
        <v>0</v>
      </c>
    </row>
    <row r="31" spans="1:7" ht="14.25" customHeight="1" x14ac:dyDescent="0.25">
      <c r="A31" s="25" t="s">
        <v>50</v>
      </c>
      <c r="B31" s="36">
        <v>3080449</v>
      </c>
      <c r="C31" s="36">
        <v>3170996.7698499998</v>
      </c>
      <c r="D31" s="27">
        <f>B31-C31</f>
        <v>-90547.769849999808</v>
      </c>
      <c r="E31" s="27">
        <f>-D31</f>
        <v>90547.769849999808</v>
      </c>
      <c r="F31" s="27">
        <f>-(D31+E31)</f>
        <v>0</v>
      </c>
    </row>
    <row r="32" spans="1:7" ht="14.25" customHeight="1" x14ac:dyDescent="0.25">
      <c r="A32" s="25"/>
      <c r="B32" s="30"/>
      <c r="C32" s="30"/>
    </row>
    <row r="33" spans="1:7" ht="14.25" customHeight="1" x14ac:dyDescent="0.25">
      <c r="A33" s="32" t="s">
        <v>20</v>
      </c>
      <c r="B33" s="40"/>
      <c r="C33" s="40"/>
      <c r="D33" s="38"/>
      <c r="E33" s="38"/>
      <c r="F33" s="38"/>
      <c r="G33" s="38"/>
    </row>
    <row r="34" spans="1:7" ht="14.25" customHeight="1" x14ac:dyDescent="0.25">
      <c r="A34" s="25"/>
      <c r="B34" s="30"/>
      <c r="C34" s="30"/>
    </row>
    <row r="35" spans="1:7" ht="14.25" customHeight="1" x14ac:dyDescent="0.25">
      <c r="A35" s="41" t="s">
        <v>21</v>
      </c>
      <c r="B35" s="33"/>
      <c r="C35" s="33"/>
      <c r="D35" s="27"/>
      <c r="E35" s="38"/>
      <c r="F35" s="38"/>
      <c r="G35" s="38"/>
    </row>
    <row r="36" spans="1:7" ht="14.25" customHeight="1" x14ac:dyDescent="0.25">
      <c r="A36" s="42" t="s">
        <v>22</v>
      </c>
      <c r="B36" s="26"/>
      <c r="C36" s="43"/>
    </row>
    <row r="37" spans="1:7" ht="14.25" customHeight="1" x14ac:dyDescent="0.25">
      <c r="A37" s="25" t="s">
        <v>23</v>
      </c>
      <c r="B37" s="26">
        <v>-10058253.731761124</v>
      </c>
      <c r="C37" s="26">
        <v>-9029260.6146500483</v>
      </c>
      <c r="D37" s="27">
        <f t="shared" ref="D37:D42" si="0">B37-C37</f>
        <v>-1028993.1171110757</v>
      </c>
      <c r="G37" s="28">
        <f t="shared" ref="G37:G42" si="1">-(D37+E37)</f>
        <v>1028993.1171110757</v>
      </c>
    </row>
    <row r="38" spans="1:7" ht="14.25" customHeight="1" x14ac:dyDescent="0.25">
      <c r="A38" s="25" t="s">
        <v>24</v>
      </c>
      <c r="B38" s="26">
        <v>-7777417</v>
      </c>
      <c r="C38" s="26">
        <v>-13157577.45998</v>
      </c>
      <c r="D38" s="27">
        <f t="shared" si="0"/>
        <v>5380160.4599799998</v>
      </c>
      <c r="G38" s="28">
        <f t="shared" si="1"/>
        <v>-5380160.4599799998</v>
      </c>
    </row>
    <row r="39" spans="1:7" ht="14.25" customHeight="1" x14ac:dyDescent="0.25">
      <c r="A39" s="25" t="s">
        <v>25</v>
      </c>
      <c r="B39" s="26">
        <v>-2171056</v>
      </c>
      <c r="C39" s="26">
        <v>-1910436.1341300006</v>
      </c>
      <c r="D39" s="27">
        <f t="shared" si="0"/>
        <v>-260619.8658699994</v>
      </c>
      <c r="G39" s="28">
        <f t="shared" si="1"/>
        <v>260619.8658699994</v>
      </c>
    </row>
    <row r="40" spans="1:7" ht="14.25" customHeight="1" x14ac:dyDescent="0.25">
      <c r="A40" s="25" t="s">
        <v>26</v>
      </c>
      <c r="B40" s="26">
        <v>-282530</v>
      </c>
      <c r="C40" s="26">
        <v>-917759</v>
      </c>
      <c r="D40" s="27">
        <f t="shared" si="0"/>
        <v>635229</v>
      </c>
      <c r="E40" s="27">
        <f>-E72</f>
        <v>282530</v>
      </c>
      <c r="G40" s="28">
        <f t="shared" si="1"/>
        <v>-917759</v>
      </c>
    </row>
    <row r="41" spans="1:7" ht="14.25" customHeight="1" x14ac:dyDescent="0.25">
      <c r="A41" s="1" t="s">
        <v>27</v>
      </c>
      <c r="B41" s="26">
        <v>-644851</v>
      </c>
      <c r="C41" s="26">
        <v>17858</v>
      </c>
      <c r="D41" s="27">
        <f t="shared" si="0"/>
        <v>-662709</v>
      </c>
      <c r="G41" s="28">
        <f t="shared" si="1"/>
        <v>662709</v>
      </c>
    </row>
    <row r="42" spans="1:7" ht="14.25" customHeight="1" x14ac:dyDescent="0.25">
      <c r="A42" s="25" t="s">
        <v>28</v>
      </c>
      <c r="B42" s="36">
        <v>-1340923</v>
      </c>
      <c r="C42" s="36">
        <v>-2287949.1059599998</v>
      </c>
      <c r="D42" s="27">
        <f t="shared" si="0"/>
        <v>947026.10595999984</v>
      </c>
      <c r="G42" s="28">
        <f t="shared" si="1"/>
        <v>-947026.10595999984</v>
      </c>
    </row>
    <row r="43" spans="1:7" ht="14.25" customHeight="1" x14ac:dyDescent="0.25">
      <c r="A43" s="25"/>
      <c r="B43" s="30"/>
      <c r="C43" s="30"/>
    </row>
    <row r="44" spans="1:7" ht="14.25" customHeight="1" x14ac:dyDescent="0.25">
      <c r="A44" s="32" t="s">
        <v>29</v>
      </c>
      <c r="B44" s="33"/>
      <c r="C44" s="44"/>
      <c r="D44" s="38"/>
      <c r="E44" s="38"/>
      <c r="F44" s="38"/>
      <c r="G44" s="38"/>
    </row>
    <row r="45" spans="1:7" ht="14.25" customHeight="1" x14ac:dyDescent="0.25">
      <c r="A45" s="25"/>
      <c r="B45" s="30"/>
      <c r="C45" s="30"/>
    </row>
    <row r="46" spans="1:7" ht="14.25" customHeight="1" x14ac:dyDescent="0.25">
      <c r="A46" s="25" t="s">
        <v>30</v>
      </c>
      <c r="B46" s="35"/>
      <c r="C46" s="35"/>
    </row>
    <row r="47" spans="1:7" ht="14.25" customHeight="1" x14ac:dyDescent="0.25">
      <c r="A47" s="25" t="s">
        <v>31</v>
      </c>
      <c r="B47" s="36">
        <v>-13654945.2682389</v>
      </c>
      <c r="C47" s="36">
        <v>-15511053.451249899</v>
      </c>
      <c r="D47" s="27">
        <f>B47-C47</f>
        <v>1856108.1830109991</v>
      </c>
      <c r="F47" s="27">
        <f>-(D47+E47)</f>
        <v>-1856108.1830109991</v>
      </c>
    </row>
    <row r="48" spans="1:7" ht="14.25" customHeight="1" x14ac:dyDescent="0.25">
      <c r="A48" s="25"/>
      <c r="B48" s="30"/>
      <c r="C48" s="30"/>
    </row>
    <row r="49" spans="1:11" ht="14.25" customHeight="1" x14ac:dyDescent="0.25">
      <c r="A49" s="32" t="s">
        <v>32</v>
      </c>
      <c r="B49" s="40"/>
      <c r="C49" s="40"/>
      <c r="D49" s="34"/>
      <c r="E49" s="34"/>
      <c r="F49" s="34"/>
      <c r="G49" s="34"/>
    </row>
    <row r="50" spans="1:11" ht="14.25" customHeight="1" x14ac:dyDescent="0.25">
      <c r="A50" s="25"/>
      <c r="B50" s="45"/>
      <c r="C50" s="45"/>
    </row>
    <row r="51" spans="1:11" ht="14.25" customHeight="1" x14ac:dyDescent="0.25">
      <c r="A51" s="25"/>
      <c r="B51" s="26"/>
      <c r="C51" s="43"/>
    </row>
    <row r="52" spans="1:11" ht="14.25" customHeight="1" x14ac:dyDescent="0.25">
      <c r="A52" s="41" t="s">
        <v>33</v>
      </c>
      <c r="B52" s="33"/>
      <c r="C52" s="33"/>
      <c r="D52" s="27"/>
      <c r="E52" s="38"/>
      <c r="F52" s="38"/>
      <c r="G52" s="38"/>
    </row>
    <row r="53" spans="1:11" ht="14.25" customHeight="1" x14ac:dyDescent="0.25">
      <c r="A53" s="25"/>
      <c r="B53" s="33"/>
      <c r="C53" s="33"/>
      <c r="D53" s="27"/>
      <c r="E53" s="38"/>
      <c r="F53" s="38"/>
      <c r="G53" s="38"/>
      <c r="K53">
        <f>+J53+I53</f>
        <v>0</v>
      </c>
    </row>
    <row r="54" spans="1:11" ht="14.25" customHeight="1" x14ac:dyDescent="0.25">
      <c r="A54" s="46" t="s">
        <v>51</v>
      </c>
      <c r="B54" s="47">
        <v>-8000000</v>
      </c>
      <c r="C54" s="47">
        <v>-8000000</v>
      </c>
      <c r="D54" s="27">
        <f t="shared" ref="D54:D63" si="2">B54-C54</f>
        <v>0</v>
      </c>
      <c r="E54" s="27"/>
      <c r="F54" s="27">
        <f t="shared" ref="F54:F62" si="3">-(D54+E54)</f>
        <v>0</v>
      </c>
    </row>
    <row r="55" spans="1:11" ht="14.25" customHeight="1" x14ac:dyDescent="0.25">
      <c r="A55" s="46" t="s">
        <v>45</v>
      </c>
      <c r="B55" s="47">
        <v>-1310837</v>
      </c>
      <c r="C55" s="47">
        <v>-760395</v>
      </c>
      <c r="D55" s="27">
        <f t="shared" si="2"/>
        <v>-550442</v>
      </c>
      <c r="E55" s="27">
        <v>550442</v>
      </c>
      <c r="F55" s="27"/>
    </row>
    <row r="56" spans="1:11" ht="14.25" customHeight="1" x14ac:dyDescent="0.25">
      <c r="A56" s="46" t="s">
        <v>34</v>
      </c>
      <c r="B56" s="48">
        <v>-733052</v>
      </c>
      <c r="C56" s="48">
        <f>+B56</f>
        <v>-733052</v>
      </c>
      <c r="D56" s="27">
        <f t="shared" si="2"/>
        <v>0</v>
      </c>
      <c r="E56" s="27"/>
      <c r="F56" s="27">
        <f t="shared" si="3"/>
        <v>0</v>
      </c>
    </row>
    <row r="57" spans="1:11" ht="14.25" customHeight="1" x14ac:dyDescent="0.25">
      <c r="A57" s="46" t="s">
        <v>35</v>
      </c>
      <c r="B57" s="48">
        <v>-933360</v>
      </c>
      <c r="C57" s="48">
        <v>-833360</v>
      </c>
      <c r="D57" s="27">
        <f t="shared" si="2"/>
        <v>-100000</v>
      </c>
      <c r="E57" s="27">
        <f>-D57</f>
        <v>100000</v>
      </c>
      <c r="F57" s="27">
        <f t="shared" si="3"/>
        <v>0</v>
      </c>
      <c r="H57" s="75"/>
      <c r="J57" s="76"/>
    </row>
    <row r="58" spans="1:11" ht="14.25" customHeight="1" x14ac:dyDescent="0.25">
      <c r="A58" s="46" t="s">
        <v>52</v>
      </c>
      <c r="B58" s="48">
        <v>-729810.75270000007</v>
      </c>
      <c r="C58" s="48">
        <f>+B58</f>
        <v>-729810.75270000007</v>
      </c>
      <c r="D58" s="27">
        <f t="shared" si="2"/>
        <v>0</v>
      </c>
      <c r="F58" s="27">
        <f t="shared" si="3"/>
        <v>0</v>
      </c>
    </row>
    <row r="59" spans="1:11" ht="14.25" customHeight="1" x14ac:dyDescent="0.25">
      <c r="A59" s="46" t="s">
        <v>57</v>
      </c>
      <c r="B59" s="48">
        <v>-140610</v>
      </c>
      <c r="C59" s="48">
        <v>-103000</v>
      </c>
      <c r="D59" s="27">
        <f t="shared" si="2"/>
        <v>-37610</v>
      </c>
      <c r="E59" s="4">
        <v>37610</v>
      </c>
      <c r="F59" s="27"/>
    </row>
    <row r="60" spans="1:11" ht="14.25" customHeight="1" x14ac:dyDescent="0.25">
      <c r="A60" s="46" t="s">
        <v>36</v>
      </c>
      <c r="B60" s="48">
        <v>-353353.14682999998</v>
      </c>
      <c r="C60" s="48">
        <v>-390686.14682999998</v>
      </c>
      <c r="D60" s="27">
        <f t="shared" si="2"/>
        <v>37333</v>
      </c>
      <c r="E60" s="27"/>
      <c r="F60" s="27">
        <f t="shared" si="3"/>
        <v>-37333</v>
      </c>
    </row>
    <row r="61" spans="1:11" ht="14.25" customHeight="1" x14ac:dyDescent="0.25">
      <c r="A61" s="46" t="s">
        <v>37</v>
      </c>
      <c r="B61" s="49">
        <v>-3080449</v>
      </c>
      <c r="C61" s="49">
        <v>-3170996.7698499998</v>
      </c>
      <c r="D61" s="27">
        <f t="shared" si="2"/>
        <v>90547.769849999808</v>
      </c>
      <c r="E61" s="27">
        <f>-E31</f>
        <v>-90547.769849999808</v>
      </c>
      <c r="F61" s="27">
        <f t="shared" si="3"/>
        <v>0</v>
      </c>
      <c r="J61" s="74"/>
    </row>
    <row r="62" spans="1:11" ht="14.25" customHeight="1" x14ac:dyDescent="0.25">
      <c r="A62" s="46" t="s">
        <v>38</v>
      </c>
      <c r="B62" s="48">
        <v>-4430717.3413240574</v>
      </c>
      <c r="C62" s="50">
        <v>0</v>
      </c>
      <c r="D62" s="27">
        <f t="shared" si="2"/>
        <v>-4430717.3413240574</v>
      </c>
      <c r="F62" s="27">
        <f t="shared" si="3"/>
        <v>4430717.3413240574</v>
      </c>
    </row>
    <row r="63" spans="1:11" ht="14.25" customHeight="1" x14ac:dyDescent="0.25">
      <c r="A63" s="46" t="s">
        <v>39</v>
      </c>
      <c r="B63" s="30">
        <v>0</v>
      </c>
      <c r="C63" s="51">
        <v>-688052.34132405696</v>
      </c>
      <c r="D63" s="27">
        <f t="shared" si="2"/>
        <v>688052.34132405696</v>
      </c>
      <c r="E63" s="27">
        <f>-E57-550441.87</f>
        <v>-650441.87</v>
      </c>
      <c r="F63" s="27">
        <f>-(D63+E63)</f>
        <v>-37610.471324056969</v>
      </c>
    </row>
    <row r="64" spans="1:11" ht="14.25" customHeight="1" x14ac:dyDescent="0.25"/>
    <row r="65" spans="1:7" ht="14.25" customHeight="1" x14ac:dyDescent="0.25">
      <c r="A65" s="32" t="s">
        <v>40</v>
      </c>
      <c r="B65" s="40"/>
      <c r="C65" s="40"/>
      <c r="D65" s="34"/>
      <c r="E65" s="34"/>
      <c r="F65" s="34"/>
      <c r="G65" s="34"/>
    </row>
    <row r="66" spans="1:7" ht="14.25" customHeight="1" x14ac:dyDescent="0.25">
      <c r="A66" s="25"/>
      <c r="B66" s="40"/>
      <c r="C66" s="40"/>
    </row>
    <row r="67" spans="1:7" ht="14.25" customHeight="1" x14ac:dyDescent="0.25">
      <c r="A67" s="52"/>
    </row>
    <row r="68" spans="1:7" ht="14.25" customHeight="1" x14ac:dyDescent="0.25">
      <c r="A68" s="53" t="s">
        <v>53</v>
      </c>
      <c r="C68" s="54"/>
      <c r="D68" s="38"/>
      <c r="E68" s="27">
        <v>-432011</v>
      </c>
      <c r="F68" s="27">
        <f>-(D68+E68)</f>
        <v>432011</v>
      </c>
      <c r="G68" s="38"/>
    </row>
    <row r="69" spans="1:7" ht="14.25" customHeight="1" x14ac:dyDescent="0.25">
      <c r="A69" s="53" t="s">
        <v>54</v>
      </c>
      <c r="C69" s="54"/>
      <c r="E69" s="27">
        <v>-585529</v>
      </c>
      <c r="F69" s="27">
        <f>-(D69+E69)</f>
        <v>585529</v>
      </c>
    </row>
    <row r="70" spans="1:7" ht="14.25" customHeight="1" x14ac:dyDescent="0.25">
      <c r="A70" s="53" t="s">
        <v>41</v>
      </c>
      <c r="C70" s="54"/>
      <c r="E70" s="27">
        <v>-911</v>
      </c>
      <c r="F70" s="27">
        <f>-(D70+E70)</f>
        <v>911</v>
      </c>
    </row>
    <row r="71" spans="1:7" ht="14.25" customHeight="1" x14ac:dyDescent="0.25">
      <c r="A71" s="53" t="s">
        <v>55</v>
      </c>
      <c r="C71" s="54"/>
      <c r="E71" s="27">
        <v>-45000</v>
      </c>
      <c r="F71" s="27">
        <f>-(D71+E71)</f>
        <v>45000</v>
      </c>
    </row>
    <row r="72" spans="1:7" ht="14.25" customHeight="1" x14ac:dyDescent="0.25">
      <c r="A72" s="53" t="s">
        <v>56</v>
      </c>
      <c r="C72" s="54"/>
      <c r="E72" s="27">
        <v>-282530</v>
      </c>
      <c r="F72" s="27">
        <f>-(D72+E72)</f>
        <v>282530</v>
      </c>
    </row>
    <row r="73" spans="1:7" ht="14.25" customHeight="1" x14ac:dyDescent="0.25">
      <c r="A73" s="53" t="s">
        <v>58</v>
      </c>
      <c r="C73" s="54"/>
      <c r="E73" s="77">
        <v>-37610.449999999997</v>
      </c>
      <c r="F73" s="27">
        <f>-(D73+E73)</f>
        <v>37610.449999999997</v>
      </c>
    </row>
    <row r="74" spans="1:7" ht="14.25" customHeight="1" x14ac:dyDescent="0.25">
      <c r="A74" s="52"/>
      <c r="C74" s="54"/>
      <c r="F74" s="27"/>
    </row>
    <row r="75" spans="1:7" ht="14.25" customHeight="1" x14ac:dyDescent="0.25">
      <c r="A75" s="25"/>
      <c r="B75" s="55"/>
      <c r="C75" s="56"/>
    </row>
    <row r="76" spans="1:7" ht="14.25" customHeight="1" x14ac:dyDescent="0.25">
      <c r="A76" s="25"/>
      <c r="B76" s="57"/>
      <c r="C76" s="58"/>
    </row>
    <row r="77" spans="1:7" ht="14.25" customHeight="1" x14ac:dyDescent="0.25">
      <c r="B77" s="59"/>
      <c r="C77" s="60"/>
    </row>
    <row r="78" spans="1:7" ht="14.25" customHeight="1" x14ac:dyDescent="0.25"/>
    <row r="79" spans="1:7" ht="14.25" customHeight="1" x14ac:dyDescent="0.25">
      <c r="A79" s="61"/>
    </row>
    <row r="80" spans="1:7" ht="14.25" customHeight="1" x14ac:dyDescent="0.25"/>
    <row r="81" spans="1:3" ht="14.25" customHeight="1" x14ac:dyDescent="0.25">
      <c r="A81" s="25"/>
    </row>
    <row r="82" spans="1:3" ht="14.25" customHeight="1" x14ac:dyDescent="0.25">
      <c r="A82" s="25"/>
    </row>
    <row r="83" spans="1:3" ht="14.25" customHeight="1" x14ac:dyDescent="0.25">
      <c r="A83" s="25"/>
    </row>
    <row r="84" spans="1:3" ht="14.25" customHeight="1" x14ac:dyDescent="0.25">
      <c r="A84" s="25"/>
    </row>
    <row r="85" spans="1:3" ht="14.25" customHeight="1" x14ac:dyDescent="0.25">
      <c r="A85" s="25"/>
      <c r="B85" s="57"/>
      <c r="C85" s="58"/>
    </row>
    <row r="86" spans="1:3" ht="14.25" customHeight="1" x14ac:dyDescent="0.25">
      <c r="A86" s="25"/>
    </row>
    <row r="87" spans="1:3" ht="14.25" customHeight="1" x14ac:dyDescent="0.25">
      <c r="A87" s="25"/>
    </row>
    <row r="88" spans="1:3" ht="14.25" customHeight="1" x14ac:dyDescent="0.25">
      <c r="A88" s="25"/>
    </row>
    <row r="89" spans="1:3" ht="14.25" customHeight="1" x14ac:dyDescent="0.25">
      <c r="A89" s="25"/>
      <c r="B89" s="55"/>
      <c r="C89" s="56"/>
    </row>
    <row r="90" spans="1:3" ht="14.25" customHeight="1" x14ac:dyDescent="0.25">
      <c r="A90" s="25"/>
      <c r="B90" s="62"/>
      <c r="C90" s="63"/>
    </row>
    <row r="91" spans="1:3" ht="14.25" customHeight="1" x14ac:dyDescent="0.25">
      <c r="A91" s="25"/>
    </row>
    <row r="92" spans="1:3" ht="14.25" customHeight="1" x14ac:dyDescent="0.25">
      <c r="A92" s="25"/>
    </row>
    <row r="93" spans="1:3" ht="14.25" customHeight="1" x14ac:dyDescent="0.25">
      <c r="A93" s="25"/>
    </row>
    <row r="94" spans="1:3" ht="14.25" customHeight="1" x14ac:dyDescent="0.25">
      <c r="A94" s="25"/>
    </row>
    <row r="95" spans="1:3" ht="14.25" customHeight="1" x14ac:dyDescent="0.25">
      <c r="A95" s="25"/>
    </row>
    <row r="96" spans="1:3" ht="14.25" customHeight="1" x14ac:dyDescent="0.25">
      <c r="A96" s="25"/>
    </row>
    <row r="97" spans="1:3" ht="14.25" customHeight="1" x14ac:dyDescent="0.25">
      <c r="A97" s="25"/>
    </row>
    <row r="98" spans="1:3" ht="14.25" customHeight="1" x14ac:dyDescent="0.25">
      <c r="A98" s="25"/>
    </row>
    <row r="99" spans="1:3" ht="14.25" customHeight="1" x14ac:dyDescent="0.25">
      <c r="A99" s="42"/>
      <c r="B99" s="64"/>
      <c r="C99" s="65"/>
    </row>
    <row r="100" spans="1:3" ht="14.25" customHeight="1" x14ac:dyDescent="0.25">
      <c r="A100" s="25"/>
      <c r="B100" s="66"/>
      <c r="C100" s="67"/>
    </row>
    <row r="101" spans="1:3" ht="14.25" customHeight="1" x14ac:dyDescent="0.25">
      <c r="A101" s="25"/>
      <c r="B101" s="62"/>
      <c r="C101" s="63"/>
    </row>
    <row r="102" spans="1:3" ht="14.25" customHeight="1" x14ac:dyDescent="0.25">
      <c r="A102" s="25"/>
    </row>
    <row r="103" spans="1:3" ht="14.25" customHeight="1" x14ac:dyDescent="0.25">
      <c r="A103" s="25"/>
      <c r="B103" s="68"/>
      <c r="C103" s="69"/>
    </row>
    <row r="104" spans="1:3" ht="14.25" customHeight="1" x14ac:dyDescent="0.25">
      <c r="A104" s="25"/>
      <c r="B104" s="62"/>
      <c r="C104" s="63"/>
    </row>
    <row r="105" spans="1:3" ht="14.25" customHeight="1" x14ac:dyDescent="0.25">
      <c r="B105" s="68"/>
      <c r="C105" s="69"/>
    </row>
    <row r="106" spans="1:3" ht="14.25" customHeight="1" x14ac:dyDescent="0.25"/>
    <row r="107" spans="1:3" ht="14.25" customHeight="1" x14ac:dyDescent="0.25"/>
    <row r="108" spans="1:3" ht="14.25" customHeight="1" x14ac:dyDescent="0.25"/>
    <row r="109" spans="1:3" ht="14.25" customHeight="1" x14ac:dyDescent="0.25">
      <c r="B109" s="70"/>
      <c r="C109" s="71"/>
    </row>
    <row r="110" spans="1:3" ht="14.25" customHeight="1" x14ac:dyDescent="0.25"/>
    <row r="111" spans="1:3" ht="14.25" customHeight="1" x14ac:dyDescent="0.25"/>
    <row r="112" spans="1:3" ht="14.25" customHeight="1" x14ac:dyDescent="0.25"/>
    <row r="113" spans="1:1" ht="14.25" customHeight="1" x14ac:dyDescent="0.25">
      <c r="A113" s="25"/>
    </row>
    <row r="114" spans="1:1" ht="14.25" customHeight="1" x14ac:dyDescent="0.25">
      <c r="A114" s="25"/>
    </row>
    <row r="115" spans="1:1" ht="14.25" customHeight="1" x14ac:dyDescent="0.25">
      <c r="A115" s="25"/>
    </row>
  </sheetData>
  <mergeCells count="3">
    <mergeCell ref="A3:C3"/>
    <mergeCell ref="A4:C4"/>
    <mergeCell ref="A5:C5"/>
  </mergeCells>
  <pageMargins left="0.7" right="0.7" top="0.75" bottom="0.75" header="0.3" footer="0.3"/>
  <pageSetup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Para el Est. Flujo de Efectivo</vt:lpstr>
      <vt:lpstr>Para el Est. Camb Situa Finan</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vito</dc:creator>
  <cp:lastModifiedBy>vito</cp:lastModifiedBy>
  <dcterms:created xsi:type="dcterms:W3CDTF">2013-03-26T15:25:36Z</dcterms:created>
  <dcterms:modified xsi:type="dcterms:W3CDTF">2013-03-26T23:08:29Z</dcterms:modified>
</cp:coreProperties>
</file>